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6210" activeTab="5"/>
  </bookViews>
  <sheets>
    <sheet name="Лист1" sheetId="7" r:id="rId1"/>
    <sheet name="№1" sheetId="2" r:id="rId2"/>
    <sheet name="№2" sheetId="3" r:id="rId3"/>
    <sheet name="№3" sheetId="4" r:id="rId4"/>
    <sheet name="№4" sheetId="5" r:id="rId5"/>
    <sheet name="Лист5" sheetId="6" r:id="rId6"/>
  </sheets>
  <calcPr calcId="125725"/>
</workbook>
</file>

<file path=xl/calcChain.xml><?xml version="1.0" encoding="utf-8"?>
<calcChain xmlns="http://schemas.openxmlformats.org/spreadsheetml/2006/main">
  <c r="N17" i="6"/>
  <c r="N16"/>
  <c r="N15"/>
  <c r="N14"/>
  <c r="N13"/>
  <c r="N12"/>
  <c r="N11"/>
  <c r="N10"/>
  <c r="B39" i="5"/>
  <c r="O39"/>
  <c r="M5" i="4"/>
  <c r="M6"/>
  <c r="M7"/>
  <c r="M8"/>
  <c r="M9"/>
  <c r="M10"/>
  <c r="M11"/>
  <c r="M12"/>
  <c r="M13"/>
  <c r="M14"/>
  <c r="M15"/>
  <c r="P5" i="3"/>
  <c r="R5"/>
  <c r="Q5"/>
  <c r="O5"/>
  <c r="N5"/>
  <c r="M5"/>
  <c r="L5"/>
  <c r="B5"/>
  <c r="D5"/>
  <c r="H5"/>
  <c r="G5"/>
  <c r="F5"/>
  <c r="E5"/>
  <c r="C5"/>
  <c r="AW54" i="2"/>
  <c r="AV54"/>
  <c r="AU54"/>
  <c r="AT54"/>
  <c r="AS54"/>
  <c r="AR54"/>
  <c r="AQ54"/>
  <c r="AP54"/>
  <c r="AO54"/>
  <c r="AN54"/>
  <c r="AM54"/>
  <c r="AL54"/>
  <c r="AK54"/>
  <c r="AJ54"/>
  <c r="AH54"/>
  <c r="AI54"/>
  <c r="M58" l="1"/>
  <c r="L58"/>
  <c r="N58"/>
  <c r="K58"/>
  <c r="AF58"/>
  <c r="AG58"/>
  <c r="AE58"/>
</calcChain>
</file>

<file path=xl/sharedStrings.xml><?xml version="1.0" encoding="utf-8"?>
<sst xmlns="http://schemas.openxmlformats.org/spreadsheetml/2006/main" count="169" uniqueCount="91">
  <si>
    <t>?</t>
  </si>
  <si>
    <t>клеток</t>
  </si>
  <si>
    <t>Игра "ТИР"</t>
  </si>
  <si>
    <t xml:space="preserve"> </t>
  </si>
  <si>
    <t>В желтую клетку вставь координату красной точки, если</t>
  </si>
  <si>
    <t xml:space="preserve">        единичный отрезок равен 1 клетке. </t>
  </si>
  <si>
    <t>1)</t>
  </si>
  <si>
    <t>2)</t>
  </si>
  <si>
    <t>единичный отрезок равен 2 клеткам</t>
  </si>
  <si>
    <t>3)</t>
  </si>
  <si>
    <t>единичный отрезок равен 6 клеткам</t>
  </si>
  <si>
    <t>Определи длину единичного отрезка, ответ запиши в желтую ячейку.</t>
  </si>
  <si>
    <t xml:space="preserve">На рисунке изображена часть координатного луча. Определи </t>
  </si>
  <si>
    <t>координату точки, в которой расположена звездочка.</t>
  </si>
  <si>
    <t>оценка</t>
  </si>
  <si>
    <t>Примеры со звёздочками.</t>
  </si>
  <si>
    <t>Введите в жёлтые ячейки недостающие числа, и увидите имена двух греческих учёных.</t>
  </si>
  <si>
    <t>П</t>
  </si>
  <si>
    <t/>
  </si>
  <si>
    <t>☼</t>
  </si>
  <si>
    <t>Составил Савченко Андрей.</t>
  </si>
  <si>
    <t>Примеры со звездочками</t>
  </si>
  <si>
    <t>Введи в желтые ячейки пропущенные числа и увидишь имена великих ученых</t>
  </si>
  <si>
    <t>Периметр квадрата</t>
  </si>
  <si>
    <t>Площадь прямоугольника</t>
  </si>
  <si>
    <t>Формула расстояния</t>
  </si>
  <si>
    <t>Периметр прямоугольника</t>
  </si>
  <si>
    <t>Площадь квадрата</t>
  </si>
  <si>
    <t>Длина ребер куба</t>
  </si>
  <si>
    <t>Длина ребер прямоугольного параллелепипеда</t>
  </si>
  <si>
    <r>
      <t>1)</t>
    </r>
    <r>
      <rPr>
        <i/>
        <sz val="14"/>
        <rFont val="Arial Cyr"/>
        <charset val="204"/>
      </rPr>
      <t xml:space="preserve">  P= 4a</t>
    </r>
  </si>
  <si>
    <r>
      <t>2)</t>
    </r>
    <r>
      <rPr>
        <i/>
        <sz val="14"/>
        <rFont val="Arial Cyr"/>
        <charset val="204"/>
      </rPr>
      <t xml:space="preserve"> P = 2(a + b)</t>
    </r>
  </si>
  <si>
    <r>
      <t>3)</t>
    </r>
    <r>
      <rPr>
        <i/>
        <sz val="14"/>
        <rFont val="Arial Cyr"/>
        <charset val="204"/>
      </rPr>
      <t xml:space="preserve"> S = ab</t>
    </r>
  </si>
  <si>
    <r>
      <t>5)</t>
    </r>
    <r>
      <rPr>
        <i/>
        <sz val="14"/>
        <rFont val="Arial Cyr"/>
        <charset val="204"/>
      </rPr>
      <t xml:space="preserve"> V = abc</t>
    </r>
  </si>
  <si>
    <r>
      <t>7)</t>
    </r>
    <r>
      <rPr>
        <i/>
        <sz val="14"/>
        <rFont val="Arial Cyr"/>
        <charset val="204"/>
      </rPr>
      <t xml:space="preserve"> L=4(a+b+c)</t>
    </r>
  </si>
  <si>
    <r>
      <t>8)</t>
    </r>
    <r>
      <rPr>
        <i/>
        <sz val="14"/>
        <rFont val="Arial Cyr"/>
        <charset val="204"/>
      </rPr>
      <t xml:space="preserve">  L=12a</t>
    </r>
  </si>
  <si>
    <r>
      <t>9)</t>
    </r>
    <r>
      <rPr>
        <i/>
        <sz val="14"/>
        <rFont val="Arial Cyr"/>
        <charset val="204"/>
      </rPr>
      <t xml:space="preserve">  a= bc + r</t>
    </r>
  </si>
  <si>
    <r>
      <t>10)</t>
    </r>
    <r>
      <rPr>
        <i/>
        <sz val="14"/>
        <rFont val="Arial Cyr"/>
        <charset val="204"/>
      </rPr>
      <t xml:space="preserve">  S=vt</t>
    </r>
  </si>
  <si>
    <r>
      <rPr>
        <b/>
        <i/>
        <sz val="16"/>
        <color rgb="FFFF0000"/>
        <rFont val="Calibri"/>
        <family val="2"/>
        <charset val="204"/>
        <scheme val="minor"/>
      </rPr>
      <t>11</t>
    </r>
    <r>
      <rPr>
        <i/>
        <sz val="16"/>
        <color theme="1"/>
        <rFont val="Calibri"/>
        <family val="2"/>
        <charset val="204"/>
        <scheme val="minor"/>
      </rPr>
      <t>) t=S:v</t>
    </r>
  </si>
  <si>
    <t>Формула нахождения времени</t>
  </si>
  <si>
    <t>Правило нахождения делимого по делителю, частному и остатку</t>
  </si>
  <si>
    <t>Объем прямоугольного параллелепипеда</t>
  </si>
  <si>
    <t>Объем куба</t>
  </si>
  <si>
    <t>:5</t>
  </si>
  <si>
    <t>:0,1</t>
  </si>
  <si>
    <t>:8</t>
  </si>
  <si>
    <t>Числовые цепочки</t>
  </si>
  <si>
    <t>:0,5</t>
  </si>
  <si>
    <t>верно</t>
  </si>
  <si>
    <t>подумай</t>
  </si>
  <si>
    <t>X</t>
  </si>
  <si>
    <t>целое число</t>
  </si>
  <si>
    <t>да</t>
  </si>
  <si>
    <t>нет</t>
  </si>
  <si>
    <t>:2</t>
  </si>
  <si>
    <r>
      <t xml:space="preserve">: </t>
    </r>
    <r>
      <rPr>
        <b/>
        <sz val="14"/>
        <color theme="1"/>
        <rFont val="Calibri"/>
        <family val="2"/>
        <charset val="204"/>
      </rPr>
      <t>⅙</t>
    </r>
  </si>
  <si>
    <r>
      <t>1</t>
    </r>
    <r>
      <rPr>
        <b/>
        <sz val="14"/>
        <color theme="1"/>
        <rFont val="Calibri"/>
        <family val="2"/>
        <charset val="204"/>
      </rPr>
      <t>⅕</t>
    </r>
  </si>
  <si>
    <r>
      <t xml:space="preserve">: </t>
    </r>
    <r>
      <rPr>
        <b/>
        <sz val="14"/>
        <color theme="1"/>
        <rFont val="Calibri"/>
        <family val="2"/>
        <charset val="204"/>
      </rPr>
      <t>½</t>
    </r>
  </si>
  <si>
    <r>
      <t>x=2</t>
    </r>
    <r>
      <rPr>
        <b/>
        <sz val="14"/>
        <color rgb="FFC00000"/>
        <rFont val="Calibri"/>
        <family val="2"/>
        <charset val="204"/>
      </rPr>
      <t>½</t>
    </r>
  </si>
  <si>
    <t>x=3</t>
  </si>
  <si>
    <t>Найди пропущенные числа. Вставь их в желтые ячейки.</t>
  </si>
  <si>
    <t>x</t>
  </si>
  <si>
    <t>y</t>
  </si>
  <si>
    <t>Во сколько раз футбольный мяч дороже баскетбольного</t>
  </si>
  <si>
    <t>Стоимость 3 футбольных мячей</t>
  </si>
  <si>
    <t>Сколько стоят 8 футбольных мячей и 3 баскетбольных</t>
  </si>
  <si>
    <t>Сколько стоят два мяча вместе</t>
  </si>
  <si>
    <t>На сколько рублей футбольный мяч дороже баскетбольного</t>
  </si>
  <si>
    <t>Номер верного ответа впиши в ячейку желтого цвета.</t>
  </si>
  <si>
    <r>
      <rPr>
        <b/>
        <sz val="12"/>
        <color theme="1"/>
        <rFont val="Calibri"/>
        <family val="2"/>
        <charset val="204"/>
        <scheme val="minor"/>
      </rPr>
      <t>Объясни</t>
    </r>
    <r>
      <rPr>
        <b/>
        <sz val="11"/>
        <color theme="1"/>
        <rFont val="Calibri"/>
        <family val="2"/>
        <charset val="204"/>
        <scheme val="minor"/>
      </rPr>
      <t xml:space="preserve">, что означают данные выражения. </t>
    </r>
  </si>
  <si>
    <r>
      <t xml:space="preserve">Футбольный мяч стоит </t>
    </r>
    <r>
      <rPr>
        <b/>
        <i/>
        <sz val="11"/>
        <color rgb="FFFF0000"/>
        <rFont val="Calibri"/>
        <family val="2"/>
        <charset val="204"/>
        <scheme val="minor"/>
      </rPr>
      <t>x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рублей</t>
    </r>
  </si>
  <si>
    <r>
      <t xml:space="preserve">Баскетбольный мяч стоит </t>
    </r>
    <r>
      <rPr>
        <b/>
        <i/>
        <sz val="11"/>
        <color rgb="FFFF0000"/>
        <rFont val="Calibri"/>
        <family val="2"/>
        <charset val="204"/>
        <scheme val="minor"/>
      </rPr>
      <t>y</t>
    </r>
    <r>
      <rPr>
        <sz val="11"/>
        <rFont val="Calibri"/>
        <family val="2"/>
        <charset val="204"/>
        <scheme val="minor"/>
      </rPr>
      <t xml:space="preserve"> рублей</t>
    </r>
  </si>
  <si>
    <t xml:space="preserve">1) </t>
  </si>
  <si>
    <t>x+y</t>
  </si>
  <si>
    <t>x - y</t>
  </si>
  <si>
    <t>3x</t>
  </si>
  <si>
    <t>4)</t>
  </si>
  <si>
    <t>8y</t>
  </si>
  <si>
    <t>5)</t>
  </si>
  <si>
    <t>8x+3y</t>
  </si>
  <si>
    <t>8x-3y</t>
  </si>
  <si>
    <t>6)</t>
  </si>
  <si>
    <t>7)</t>
  </si>
  <si>
    <t>x:y</t>
  </si>
  <si>
    <t>8)</t>
  </si>
  <si>
    <t>3000:y</t>
  </si>
  <si>
    <t>На сколько рублей 3 баскетбольных мяча дешевле 8 футбольных</t>
  </si>
  <si>
    <t>Стоимость 8 баскетбольных мячей</t>
  </si>
  <si>
    <r>
      <t>6)</t>
    </r>
    <r>
      <rPr>
        <i/>
        <sz val="14"/>
        <rFont val="Arial Cyr"/>
        <charset val="204"/>
      </rPr>
      <t xml:space="preserve"> V= a</t>
    </r>
    <r>
      <rPr>
        <sz val="14"/>
        <rFont val="Calibri"/>
        <family val="2"/>
        <charset val="204"/>
      </rPr>
      <t>³</t>
    </r>
  </si>
  <si>
    <r>
      <t>4)</t>
    </r>
    <r>
      <rPr>
        <i/>
        <sz val="14"/>
        <rFont val="Arial Cyr"/>
        <charset val="204"/>
      </rPr>
      <t xml:space="preserve">  S = a</t>
    </r>
    <r>
      <rPr>
        <sz val="14"/>
        <rFont val="Calibri"/>
        <family val="2"/>
        <charset val="204"/>
      </rPr>
      <t>²</t>
    </r>
  </si>
  <si>
    <t>Сколко баскетбольных мячей можно купить на 3000  рублей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</si>
</sst>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6" tint="0.79998168889431442"/>
      <name val="Calibri"/>
      <family val="2"/>
      <charset val="204"/>
      <scheme val="minor"/>
    </font>
    <font>
      <b/>
      <sz val="1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8"/>
      <color indexed="10"/>
      <name val="Arial Cyr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i/>
      <sz val="24"/>
      <color theme="1"/>
      <name val="Calibri"/>
      <family val="2"/>
      <charset val="204"/>
      <scheme val="minor"/>
    </font>
    <font>
      <b/>
      <sz val="24"/>
      <color rgb="FFFF0000"/>
      <name val="Arial Cyr"/>
      <charset val="204"/>
    </font>
    <font>
      <b/>
      <i/>
      <sz val="24"/>
      <color rgb="FFFF0000"/>
      <name val="Arial Cyr"/>
      <charset val="204"/>
    </font>
    <font>
      <b/>
      <sz val="20"/>
      <color rgb="FFFFFF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indexed="10"/>
      <name val="Arial Cyr"/>
      <charset val="204"/>
    </font>
    <font>
      <i/>
      <sz val="14"/>
      <name val="Arial Cyr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i/>
      <sz val="20"/>
      <color rgb="FF002060"/>
      <name val="Calibri"/>
      <family val="2"/>
      <charset val="204"/>
      <scheme val="minor"/>
    </font>
    <font>
      <b/>
      <sz val="14"/>
      <color theme="1"/>
      <name val="Mongolian Baiti"/>
      <family val="4"/>
    </font>
    <font>
      <b/>
      <sz val="10"/>
      <color theme="1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i/>
      <sz val="14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</font>
    <font>
      <b/>
      <sz val="14"/>
      <color rgb="FF002060"/>
      <name val="Calibri"/>
      <family val="2"/>
      <charset val="204"/>
      <scheme val="minor"/>
    </font>
    <font>
      <b/>
      <i/>
      <sz val="12"/>
      <color rgb="FFFF0000"/>
      <name val="Mongolian Baiti"/>
      <family val="4"/>
    </font>
    <font>
      <b/>
      <i/>
      <sz val="11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sz val="14"/>
      <name val="Calibri"/>
      <family val="2"/>
      <charset val="204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12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2060"/>
      </top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/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/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0" fillId="0" borderId="0"/>
  </cellStyleXfs>
  <cellXfs count="163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3" fillId="5" borderId="1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3" fillId="5" borderId="3" xfId="0" applyFont="1" applyFill="1" applyBorder="1"/>
    <xf numFmtId="0" fontId="3" fillId="5" borderId="3" xfId="0" applyFont="1" applyFill="1" applyBorder="1" applyAlignment="1">
      <alignment vertical="center"/>
    </xf>
    <xf numFmtId="0" fontId="5" fillId="5" borderId="6" xfId="0" applyFont="1" applyFill="1" applyBorder="1"/>
    <xf numFmtId="0" fontId="6" fillId="6" borderId="0" xfId="0" applyFont="1" applyFill="1"/>
    <xf numFmtId="0" fontId="0" fillId="6" borderId="0" xfId="0" applyFill="1"/>
    <xf numFmtId="0" fontId="7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6" fillId="7" borderId="0" xfId="0" applyFont="1" applyFill="1"/>
    <xf numFmtId="0" fontId="0" fillId="7" borderId="0" xfId="0" applyFill="1"/>
    <xf numFmtId="0" fontId="6" fillId="8" borderId="7" xfId="0" applyFont="1" applyFill="1" applyBorder="1" applyProtection="1">
      <protection hidden="1"/>
    </xf>
    <xf numFmtId="0" fontId="6" fillId="8" borderId="8" xfId="0" applyFont="1" applyFill="1" applyBorder="1" applyProtection="1">
      <protection hidden="1"/>
    </xf>
    <xf numFmtId="0" fontId="6" fillId="8" borderId="9" xfId="0" applyFont="1" applyFill="1" applyBorder="1" applyProtection="1">
      <protection hidden="1"/>
    </xf>
    <xf numFmtId="0" fontId="10" fillId="9" borderId="0" xfId="0" applyFont="1" applyFill="1"/>
    <xf numFmtId="0" fontId="10" fillId="9" borderId="0" xfId="0" applyFont="1" applyFill="1" applyProtection="1"/>
    <xf numFmtId="0" fontId="8" fillId="7" borderId="0" xfId="0" applyFont="1" applyFill="1"/>
    <xf numFmtId="0" fontId="10" fillId="7" borderId="0" xfId="0" applyFont="1" applyFill="1"/>
    <xf numFmtId="0" fontId="0" fillId="11" borderId="0" xfId="0" applyFill="1" applyBorder="1"/>
    <xf numFmtId="0" fontId="12" fillId="10" borderId="0" xfId="0" applyFont="1" applyFill="1" applyBorder="1"/>
    <xf numFmtId="0" fontId="12" fillId="0" borderId="0" xfId="0" applyFont="1"/>
    <xf numFmtId="0" fontId="13" fillId="0" borderId="0" xfId="0" applyFont="1"/>
    <xf numFmtId="0" fontId="16" fillId="10" borderId="0" xfId="0" applyFont="1" applyFill="1" applyBorder="1"/>
    <xf numFmtId="0" fontId="17" fillId="10" borderId="0" xfId="0" applyFont="1" applyFill="1" applyBorder="1"/>
    <xf numFmtId="0" fontId="16" fillId="0" borderId="0" xfId="0" applyFont="1"/>
    <xf numFmtId="0" fontId="0" fillId="13" borderId="0" xfId="0" applyFill="1" applyBorder="1"/>
    <xf numFmtId="0" fontId="15" fillId="13" borderId="0" xfId="0" applyFont="1" applyFill="1" applyBorder="1"/>
    <xf numFmtId="0" fontId="15" fillId="0" borderId="0" xfId="0" applyFont="1"/>
    <xf numFmtId="0" fontId="19" fillId="13" borderId="0" xfId="0" applyFont="1" applyFill="1" applyBorder="1"/>
    <xf numFmtId="0" fontId="20" fillId="14" borderId="0" xfId="0" applyFont="1" applyFill="1" applyBorder="1"/>
    <xf numFmtId="0" fontId="19" fillId="16" borderId="0" xfId="0" applyFont="1" applyFill="1" applyBorder="1"/>
    <xf numFmtId="0" fontId="19" fillId="0" borderId="0" xfId="0" applyFont="1"/>
    <xf numFmtId="0" fontId="21" fillId="14" borderId="0" xfId="0" applyFont="1" applyFill="1" applyBorder="1"/>
    <xf numFmtId="0" fontId="16" fillId="12" borderId="0" xfId="0" applyFont="1" applyFill="1"/>
    <xf numFmtId="0" fontId="12" fillId="12" borderId="0" xfId="0" applyFont="1" applyFill="1"/>
    <xf numFmtId="0" fontId="0" fillId="12" borderId="0" xfId="0" applyFill="1"/>
    <xf numFmtId="0" fontId="11" fillId="12" borderId="0" xfId="0" applyFont="1" applyFill="1"/>
    <xf numFmtId="0" fontId="19" fillId="12" borderId="0" xfId="0" applyFont="1" applyFill="1"/>
    <xf numFmtId="0" fontId="15" fillId="12" borderId="0" xfId="0" applyFont="1" applyFill="1"/>
    <xf numFmtId="0" fontId="0" fillId="15" borderId="0" xfId="0" applyFill="1" applyBorder="1"/>
    <xf numFmtId="0" fontId="22" fillId="15" borderId="0" xfId="0" applyFont="1" applyFill="1" applyBorder="1"/>
    <xf numFmtId="0" fontId="22" fillId="0" borderId="0" xfId="0" applyFont="1"/>
    <xf numFmtId="0" fontId="0" fillId="11" borderId="0" xfId="0" applyFill="1"/>
    <xf numFmtId="0" fontId="24" fillId="11" borderId="0" xfId="0" applyFont="1" applyFill="1" applyBorder="1"/>
    <xf numFmtId="0" fontId="24" fillId="11" borderId="0" xfId="0" applyFont="1" applyFill="1"/>
    <xf numFmtId="0" fontId="23" fillId="11" borderId="0" xfId="0" applyFont="1" applyFill="1"/>
    <xf numFmtId="0" fontId="13" fillId="11" borderId="0" xfId="0" applyFont="1" applyFill="1" applyBorder="1"/>
    <xf numFmtId="0" fontId="25" fillId="11" borderId="0" xfId="0" applyFont="1" applyFill="1"/>
    <xf numFmtId="0" fontId="27" fillId="11" borderId="0" xfId="0" applyFont="1" applyFill="1" applyBorder="1"/>
    <xf numFmtId="0" fontId="13" fillId="11" borderId="7" xfId="0" applyFont="1" applyFill="1" applyBorder="1"/>
    <xf numFmtId="0" fontId="13" fillId="11" borderId="8" xfId="0" applyFont="1" applyFill="1" applyBorder="1"/>
    <xf numFmtId="0" fontId="13" fillId="11" borderId="9" xfId="0" applyFont="1" applyFill="1" applyBorder="1"/>
    <xf numFmtId="0" fontId="0" fillId="15" borderId="0" xfId="0" applyFill="1" applyBorder="1" applyAlignment="1">
      <alignment shrinkToFit="1"/>
    </xf>
    <xf numFmtId="0" fontId="22" fillId="15" borderId="0" xfId="0" applyFont="1" applyFill="1" applyBorder="1" applyAlignment="1">
      <alignment shrinkToFit="1"/>
    </xf>
    <xf numFmtId="0" fontId="22" fillId="15" borderId="0" xfId="0" applyFont="1" applyFill="1"/>
    <xf numFmtId="0" fontId="14" fillId="17" borderId="10" xfId="0" applyFont="1" applyFill="1" applyBorder="1"/>
    <xf numFmtId="0" fontId="14" fillId="17" borderId="11" xfId="0" applyFont="1" applyFill="1" applyBorder="1"/>
    <xf numFmtId="0" fontId="18" fillId="11" borderId="0" xfId="0" applyFont="1" applyFill="1" applyBorder="1"/>
    <xf numFmtId="0" fontId="18" fillId="15" borderId="0" xfId="0" applyFont="1" applyFill="1" applyBorder="1"/>
    <xf numFmtId="0" fontId="18" fillId="11" borderId="0" xfId="0" applyFont="1" applyFill="1"/>
    <xf numFmtId="0" fontId="18" fillId="0" borderId="0" xfId="0" applyFont="1"/>
    <xf numFmtId="0" fontId="0" fillId="19" borderId="0" xfId="0" applyFill="1"/>
    <xf numFmtId="0" fontId="14" fillId="19" borderId="0" xfId="0" applyFont="1" applyFill="1"/>
    <xf numFmtId="0" fontId="14" fillId="0" borderId="0" xfId="0" applyFont="1"/>
    <xf numFmtId="0" fontId="0" fillId="5" borderId="0" xfId="0" applyFill="1"/>
    <xf numFmtId="0" fontId="14" fillId="5" borderId="0" xfId="0" applyFont="1" applyFill="1"/>
    <xf numFmtId="0" fontId="14" fillId="5" borderId="0" xfId="0" applyFont="1" applyFill="1" applyAlignment="1">
      <alignment horizontal="center" vertical="center"/>
    </xf>
    <xf numFmtId="0" fontId="31" fillId="5" borderId="0" xfId="0" applyFont="1" applyFill="1"/>
    <xf numFmtId="0" fontId="31" fillId="5" borderId="0" xfId="0" applyFont="1" applyFill="1" applyAlignment="1">
      <alignment vertical="center"/>
    </xf>
    <xf numFmtId="0" fontId="33" fillId="19" borderId="0" xfId="0" applyFont="1" applyFill="1"/>
    <xf numFmtId="0" fontId="33" fillId="0" borderId="0" xfId="0" applyFont="1"/>
    <xf numFmtId="0" fontId="34" fillId="19" borderId="0" xfId="0" applyFont="1" applyFill="1"/>
    <xf numFmtId="0" fontId="35" fillId="19" borderId="0" xfId="0" applyFont="1" applyFill="1"/>
    <xf numFmtId="0" fontId="13" fillId="11" borderId="17" xfId="0" applyFont="1" applyFill="1" applyBorder="1"/>
    <xf numFmtId="0" fontId="14" fillId="11" borderId="0" xfId="0" applyFont="1" applyFill="1" applyBorder="1"/>
    <xf numFmtId="0" fontId="14" fillId="17" borderId="12" xfId="0" applyFont="1" applyFill="1" applyBorder="1"/>
    <xf numFmtId="0" fontId="14" fillId="12" borderId="0" xfId="0" applyFont="1" applyFill="1"/>
    <xf numFmtId="0" fontId="14" fillId="11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3" fillId="12" borderId="0" xfId="0" applyFont="1" applyFill="1"/>
    <xf numFmtId="0" fontId="13" fillId="12" borderId="0" xfId="0" applyFont="1" applyFill="1" applyBorder="1"/>
    <xf numFmtId="0" fontId="33" fillId="12" borderId="0" xfId="0" applyFont="1" applyFill="1"/>
    <xf numFmtId="0" fontId="37" fillId="12" borderId="0" xfId="0" applyFont="1" applyFill="1"/>
    <xf numFmtId="0" fontId="42" fillId="11" borderId="0" xfId="0" applyFont="1" applyFill="1" applyBorder="1" applyAlignment="1">
      <alignment horizontal="center" vertical="center"/>
    </xf>
    <xf numFmtId="0" fontId="42" fillId="11" borderId="0" xfId="0" applyFont="1" applyFill="1" applyBorder="1" applyAlignment="1">
      <alignment vertical="center"/>
    </xf>
    <xf numFmtId="0" fontId="42" fillId="17" borderId="19" xfId="0" applyFont="1" applyFill="1" applyBorder="1" applyAlignment="1">
      <alignment vertical="center"/>
    </xf>
    <xf numFmtId="0" fontId="40" fillId="13" borderId="19" xfId="0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14" fillId="17" borderId="19" xfId="0" applyFont="1" applyFill="1" applyBorder="1" applyAlignment="1">
      <alignment horizontal="center" vertical="center"/>
    </xf>
    <xf numFmtId="0" fontId="13" fillId="11" borderId="0" xfId="0" applyFont="1" applyFill="1" applyBorder="1" applyAlignment="1"/>
    <xf numFmtId="0" fontId="42" fillId="17" borderId="19" xfId="0" applyFont="1" applyFill="1" applyBorder="1" applyAlignment="1">
      <alignment horizontal="center" vertical="center"/>
    </xf>
    <xf numFmtId="0" fontId="0" fillId="21" borderId="26" xfId="0" applyFill="1" applyBorder="1"/>
    <xf numFmtId="0" fontId="0" fillId="21" borderId="0" xfId="0" applyFill="1" applyBorder="1"/>
    <xf numFmtId="0" fontId="0" fillId="21" borderId="27" xfId="0" applyFill="1" applyBorder="1"/>
    <xf numFmtId="0" fontId="30" fillId="0" borderId="0" xfId="0" applyFont="1"/>
    <xf numFmtId="0" fontId="36" fillId="21" borderId="24" xfId="0" applyFont="1" applyFill="1" applyBorder="1"/>
    <xf numFmtId="0" fontId="36" fillId="21" borderId="20" xfId="0" applyFont="1" applyFill="1" applyBorder="1"/>
    <xf numFmtId="0" fontId="36" fillId="21" borderId="25" xfId="0" applyFont="1" applyFill="1" applyBorder="1"/>
    <xf numFmtId="0" fontId="36" fillId="0" borderId="0" xfId="0" applyFont="1"/>
    <xf numFmtId="0" fontId="30" fillId="21" borderId="0" xfId="0" applyFont="1" applyFill="1" applyBorder="1"/>
    <xf numFmtId="0" fontId="30" fillId="21" borderId="26" xfId="0" applyFont="1" applyFill="1" applyBorder="1"/>
    <xf numFmtId="0" fontId="30" fillId="21" borderId="27" xfId="0" applyFont="1" applyFill="1" applyBorder="1"/>
    <xf numFmtId="0" fontId="44" fillId="21" borderId="0" xfId="0" applyFont="1" applyFill="1" applyBorder="1"/>
    <xf numFmtId="0" fontId="45" fillId="21" borderId="0" xfId="0" applyFont="1" applyFill="1" applyBorder="1" applyAlignment="1">
      <alignment horizontal="left"/>
    </xf>
    <xf numFmtId="0" fontId="45" fillId="21" borderId="0" xfId="0" applyFont="1" applyFill="1" applyBorder="1"/>
    <xf numFmtId="0" fontId="30" fillId="21" borderId="28" xfId="0" applyFont="1" applyFill="1" applyBorder="1"/>
    <xf numFmtId="0" fontId="30" fillId="21" borderId="29" xfId="0" applyFont="1" applyFill="1" applyBorder="1"/>
    <xf numFmtId="0" fontId="30" fillId="21" borderId="30" xfId="0" applyFont="1" applyFill="1" applyBorder="1"/>
    <xf numFmtId="0" fontId="30" fillId="13" borderId="21" xfId="0" applyFont="1" applyFill="1" applyBorder="1"/>
    <xf numFmtId="0" fontId="30" fillId="13" borderId="31" xfId="0" applyFont="1" applyFill="1" applyBorder="1"/>
    <xf numFmtId="0" fontId="30" fillId="13" borderId="28" xfId="0" applyFont="1" applyFill="1" applyBorder="1"/>
    <xf numFmtId="0" fontId="30" fillId="13" borderId="29" xfId="0" applyFont="1" applyFill="1" applyBorder="1"/>
    <xf numFmtId="0" fontId="30" fillId="17" borderId="19" xfId="0" applyFont="1" applyFill="1" applyBorder="1"/>
    <xf numFmtId="0" fontId="30" fillId="17" borderId="23" xfId="0" applyFont="1" applyFill="1" applyBorder="1"/>
    <xf numFmtId="0" fontId="47" fillId="13" borderId="22" xfId="0" applyFont="1" applyFill="1" applyBorder="1"/>
    <xf numFmtId="0" fontId="47" fillId="13" borderId="19" xfId="0" applyFont="1" applyFill="1" applyBorder="1"/>
    <xf numFmtId="0" fontId="48" fillId="5" borderId="6" xfId="0" applyFont="1" applyFill="1" applyBorder="1"/>
    <xf numFmtId="0" fontId="2" fillId="12" borderId="0" xfId="0" applyFont="1" applyFill="1"/>
    <xf numFmtId="0" fontId="4" fillId="12" borderId="0" xfId="0" applyFont="1" applyFill="1"/>
    <xf numFmtId="0" fontId="2" fillId="12" borderId="0" xfId="0" applyFont="1" applyFill="1" applyBorder="1"/>
    <xf numFmtId="0" fontId="0" fillId="10" borderId="32" xfId="0" applyFill="1" applyBorder="1"/>
    <xf numFmtId="0" fontId="42" fillId="10" borderId="0" xfId="0" applyFont="1" applyFill="1" applyBorder="1"/>
    <xf numFmtId="0" fontId="22" fillId="12" borderId="0" xfId="0" applyFont="1" applyFill="1"/>
    <xf numFmtId="0" fontId="36" fillId="12" borderId="0" xfId="0" applyFont="1" applyFill="1"/>
    <xf numFmtId="0" fontId="30" fillId="12" borderId="0" xfId="0" applyFont="1" applyFill="1"/>
    <xf numFmtId="0" fontId="0" fillId="12" borderId="0" xfId="0" applyFill="1" applyBorder="1"/>
    <xf numFmtId="0" fontId="4" fillId="21" borderId="0" xfId="0" applyFont="1" applyFill="1" applyBorder="1"/>
    <xf numFmtId="0" fontId="43" fillId="13" borderId="21" xfId="0" applyFont="1" applyFill="1" applyBorder="1" applyAlignment="1">
      <alignment horizontal="center"/>
    </xf>
    <xf numFmtId="0" fontId="43" fillId="13" borderId="22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 vertical="center"/>
    </xf>
    <xf numFmtId="0" fontId="14" fillId="17" borderId="14" xfId="0" applyFont="1" applyFill="1" applyBorder="1" applyAlignment="1">
      <alignment horizontal="center" vertical="center"/>
    </xf>
    <xf numFmtId="0" fontId="31" fillId="17" borderId="15" xfId="0" applyFont="1" applyFill="1" applyBorder="1" applyAlignment="1">
      <alignment horizontal="center" vertical="center"/>
    </xf>
    <xf numFmtId="0" fontId="31" fillId="17" borderId="16" xfId="0" applyFont="1" applyFill="1" applyBorder="1" applyAlignment="1">
      <alignment horizontal="center" vertical="center"/>
    </xf>
    <xf numFmtId="0" fontId="32" fillId="20" borderId="15" xfId="0" applyFont="1" applyFill="1" applyBorder="1" applyAlignment="1">
      <alignment horizontal="center" vertical="center"/>
    </xf>
    <xf numFmtId="0" fontId="32" fillId="20" borderId="16" xfId="0" applyFont="1" applyFill="1" applyBorder="1" applyAlignment="1">
      <alignment horizontal="center" vertical="center"/>
    </xf>
    <xf numFmtId="0" fontId="38" fillId="17" borderId="15" xfId="0" applyFont="1" applyFill="1" applyBorder="1" applyAlignment="1">
      <alignment horizontal="center" vertical="center"/>
    </xf>
    <xf numFmtId="0" fontId="38" fillId="17" borderId="16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/>
    </xf>
    <xf numFmtId="0" fontId="31" fillId="18" borderId="13" xfId="0" applyFont="1" applyFill="1" applyBorder="1" applyAlignment="1">
      <alignment horizontal="center" vertical="center"/>
    </xf>
    <xf numFmtId="0" fontId="31" fillId="18" borderId="14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31" fillId="17" borderId="13" xfId="0" applyFont="1" applyFill="1" applyBorder="1" applyAlignment="1">
      <alignment horizontal="center" vertical="center"/>
    </xf>
    <xf numFmtId="0" fontId="31" fillId="17" borderId="14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/>
    </xf>
    <xf numFmtId="0" fontId="40" fillId="13" borderId="22" xfId="0" applyFont="1" applyFill="1" applyBorder="1" applyAlignment="1">
      <alignment horizontal="center"/>
    </xf>
    <xf numFmtId="0" fontId="50" fillId="0" borderId="0" xfId="2"/>
    <xf numFmtId="0" fontId="50" fillId="15" borderId="0" xfId="2" applyFill="1"/>
  </cellXfs>
  <cellStyles count="3">
    <cellStyle name="Обычный" xfId="0" builtinId="0"/>
    <cellStyle name="Обычный 2" xfId="1"/>
    <cellStyle name="Обычный 3" xfId="2"/>
  </cellStyles>
  <dxfs count="34">
    <dxf>
      <fill>
        <patternFill>
          <bgColor rgb="FF92D050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00B0F0"/>
          </stop>
          <stop position="1">
            <color theme="4"/>
          </stop>
        </gradient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gif"/><Relationship Id="rId3" Type="http://schemas.openxmlformats.org/officeDocument/2006/relationships/image" Target="../media/image6.gif"/><Relationship Id="rId7" Type="http://schemas.openxmlformats.org/officeDocument/2006/relationships/image" Target="../media/image10.gif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gif"/><Relationship Id="rId5" Type="http://schemas.openxmlformats.org/officeDocument/2006/relationships/image" Target="../media/image8.gif"/><Relationship Id="rId10" Type="http://schemas.openxmlformats.org/officeDocument/2006/relationships/image" Target="../media/image13.png"/><Relationship Id="rId4" Type="http://schemas.openxmlformats.org/officeDocument/2006/relationships/image" Target="../media/image7.gif"/><Relationship Id="rId9" Type="http://schemas.openxmlformats.org/officeDocument/2006/relationships/image" Target="../media/image12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gi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390524</xdr:colOff>
      <xdr:row>2</xdr:row>
      <xdr:rowOff>66675</xdr:rowOff>
    </xdr:from>
    <xdr:ext cx="8010525" cy="3222998"/>
    <xdr:sp macro="" textlink="">
      <xdr:nvSpPr>
        <xdr:cNvPr id="2" name="TextBox 1"/>
        <xdr:cNvSpPr txBox="1"/>
      </xdr:nvSpPr>
      <xdr:spPr>
        <a:xfrm>
          <a:off x="390524" y="447675"/>
          <a:ext cx="8010525" cy="322299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lang="ru-RU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Устно-логические</a:t>
          </a:r>
        </a:p>
        <a:p>
          <a:pPr algn="ctr"/>
          <a:r>
            <a:rPr lang="ru-RU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     Задачи</a:t>
          </a:r>
        </a:p>
        <a:p>
          <a:pPr algn="ctr"/>
          <a:r>
            <a:rPr lang="ru-RU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в</a:t>
          </a:r>
        </a:p>
        <a:p>
          <a:pPr algn="ctr"/>
          <a:r>
            <a:rPr lang="ru-RU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программе</a:t>
          </a:r>
        </a:p>
        <a:p>
          <a:pPr algn="ctr"/>
          <a:r>
            <a:rPr lang="en-US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Excel</a:t>
          </a:r>
          <a:endParaRPr lang="ru-RU" sz="4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18</xdr:col>
      <xdr:colOff>123825</xdr:colOff>
      <xdr:row>5</xdr:row>
      <xdr:rowOff>180975</xdr:rowOff>
    </xdr:from>
    <xdr:ext cx="4143374" cy="2314575"/>
    <xdr:sp macro="" textlink="">
      <xdr:nvSpPr>
        <xdr:cNvPr id="3" name="TextBox 2"/>
        <xdr:cNvSpPr txBox="1"/>
      </xdr:nvSpPr>
      <xdr:spPr>
        <a:xfrm>
          <a:off x="11096625" y="1133475"/>
          <a:ext cx="4143374" cy="2314575"/>
        </a:xfrm>
        <a:prstGeom prst="rect">
          <a:avLst/>
        </a:prstGeom>
        <a:noFill/>
        <a:ln>
          <a:noFill/>
        </a:ln>
        <a:effectLst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Front" fov="5100000">
            <a:rot lat="0" lon="2100000" rev="0"/>
          </a:camera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ru-RU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Над</a:t>
          </a:r>
          <a:r>
            <a:rPr lang="ru-RU" sz="28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созданием проекта</a:t>
          </a:r>
        </a:p>
        <a:p>
          <a:pPr algn="ctr"/>
          <a:r>
            <a:rPr lang="ru-RU" sz="28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Работали:</a:t>
          </a:r>
        </a:p>
        <a:p>
          <a:pPr algn="ctr"/>
          <a:endParaRPr lang="ru-RU" sz="2000"/>
        </a:p>
      </xdr:txBody>
    </xdr:sp>
    <xdr:clientData/>
  </xdr:oneCellAnchor>
  <xdr:oneCellAnchor>
    <xdr:from>
      <xdr:col>19</xdr:col>
      <xdr:colOff>238125</xdr:colOff>
      <xdr:row>14</xdr:row>
      <xdr:rowOff>180976</xdr:rowOff>
    </xdr:from>
    <xdr:ext cx="2971800" cy="1685924"/>
    <xdr:sp macro="" textlink="">
      <xdr:nvSpPr>
        <xdr:cNvPr id="4" name="TextBox 3"/>
        <xdr:cNvSpPr txBox="1"/>
      </xdr:nvSpPr>
      <xdr:spPr>
        <a:xfrm>
          <a:off x="11820525" y="2847976"/>
          <a:ext cx="2971800" cy="1685924"/>
        </a:xfrm>
        <a:prstGeom prst="rect">
          <a:avLst/>
        </a:prstGeom>
        <a:solidFill>
          <a:srgbClr val="FFFF00"/>
        </a:solidFill>
        <a:ln>
          <a:noFill/>
        </a:ln>
        <a:effectLst>
          <a:outerShdw blurRad="127000" dist="38100" dir="2700000" algn="ctr">
            <a:srgbClr val="000000">
              <a:alpha val="45000"/>
            </a:srgbClr>
          </a:outerShdw>
        </a:effectLst>
        <a:scene3d>
          <a:camera prst="perspectiveFront" fov="2700000">
            <a:rot lat="20376000" lon="1938000" rev="20112001"/>
          </a:camera>
          <a:lightRig rig="soft" dir="t">
            <a:rot lat="0" lon="0" rev="0"/>
          </a:lightRig>
        </a:scene3d>
        <a:sp3d prstMaterial="translucentPowder">
          <a:bevelT w="2032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r>
            <a:rPr lang="ru-RU" sz="2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Ученик</a:t>
          </a:r>
          <a: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6 </a:t>
          </a:r>
          <a:r>
            <a:rPr lang="en-US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</a:t>
          </a:r>
          <a: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А</a:t>
          </a:r>
          <a:r>
            <a:rPr lang="en-US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 </a:t>
          </a:r>
          <a: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класса -</a:t>
          </a:r>
          <a:b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Дьячков Сергей</a:t>
          </a:r>
          <a:b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endParaRPr lang="ru-R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14</xdr:col>
      <xdr:colOff>400051</xdr:colOff>
      <xdr:row>17</xdr:row>
      <xdr:rowOff>38100</xdr:rowOff>
    </xdr:from>
    <xdr:to>
      <xdr:col>20</xdr:col>
      <xdr:colOff>238125</xdr:colOff>
      <xdr:row>27</xdr:row>
      <xdr:rowOff>9525</xdr:rowOff>
    </xdr:to>
    <xdr:sp macro="" textlink="">
      <xdr:nvSpPr>
        <xdr:cNvPr id="5" name="TextBox 4"/>
        <xdr:cNvSpPr txBox="1"/>
      </xdr:nvSpPr>
      <xdr:spPr>
        <a:xfrm>
          <a:off x="8934451" y="3276600"/>
          <a:ext cx="3495674" cy="18764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ru-RU" sz="24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И</a:t>
          </a:r>
        </a:p>
        <a:p>
          <a:pPr algn="ctr"/>
          <a:r>
            <a:rPr lang="ru-RU" sz="24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руководитель</a:t>
          </a:r>
        </a:p>
        <a:p>
          <a:pPr algn="ctr"/>
          <a:r>
            <a:rPr lang="ru-RU" sz="24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Елена</a:t>
          </a:r>
        </a:p>
        <a:p>
          <a:pPr algn="ctr"/>
          <a:r>
            <a:rPr lang="ru-RU" sz="24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Васильевна Дрыкина</a:t>
          </a:r>
        </a:p>
      </xdr:txBody>
    </xdr:sp>
    <xdr:clientData/>
  </xdr:twoCellAnchor>
  <xdr:twoCellAnchor editAs="oneCell">
    <xdr:from>
      <xdr:col>8</xdr:col>
      <xdr:colOff>466724</xdr:colOff>
      <xdr:row>10</xdr:row>
      <xdr:rowOff>88770</xdr:rowOff>
    </xdr:from>
    <xdr:to>
      <xdr:col>12</xdr:col>
      <xdr:colOff>466725</xdr:colOff>
      <xdr:row>26</xdr:row>
      <xdr:rowOff>152400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43524" y="1993770"/>
          <a:ext cx="2438401" cy="311163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36195" dist="12700" dir="11400000" algn="tl" rotWithShape="0">
            <a:srgbClr val="000000">
              <a:alpha val="33000"/>
            </a:srgbClr>
          </a:outerShdw>
        </a:effectLst>
        <a:scene3d>
          <a:camera prst="perspectiveContrastingLeftFacing">
            <a:rot lat="540000" lon="2100000" rev="0"/>
          </a:camera>
          <a:lightRig rig="soft" dir="t"/>
        </a:scene3d>
        <a:sp3d contourW="12700" prstMaterial="matte">
          <a:bevelT w="63500" h="5080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552450</xdr:colOff>
      <xdr:row>10</xdr:row>
      <xdr:rowOff>9525</xdr:rowOff>
    </xdr:from>
    <xdr:to>
      <xdr:col>4</xdr:col>
      <xdr:colOff>157163</xdr:colOff>
      <xdr:row>17</xdr:row>
      <xdr:rowOff>180975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2450" y="1914525"/>
          <a:ext cx="2043113" cy="1504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8</xdr:col>
      <xdr:colOff>571500</xdr:colOff>
      <xdr:row>1</xdr:row>
      <xdr:rowOff>104775</xdr:rowOff>
    </xdr:from>
    <xdr:to>
      <xdr:col>12</xdr:col>
      <xdr:colOff>38100</xdr:colOff>
      <xdr:row>9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48300" y="295275"/>
          <a:ext cx="1905000" cy="142875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7937</xdr:rowOff>
    </xdr:from>
    <xdr:to>
      <xdr:col>27</xdr:col>
      <xdr:colOff>47625</xdr:colOff>
      <xdr:row>6</xdr:row>
      <xdr:rowOff>7938</xdr:rowOff>
    </xdr:to>
    <xdr:cxnSp macro="">
      <xdr:nvCxnSpPr>
        <xdr:cNvPr id="3" name="Прямая со стрелкой 2"/>
        <xdr:cNvCxnSpPr/>
      </xdr:nvCxnSpPr>
      <xdr:spPr>
        <a:xfrm flipV="1">
          <a:off x="222250" y="1198562"/>
          <a:ext cx="5826125" cy="1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192406</xdr:colOff>
      <xdr:row>5</xdr:row>
      <xdr:rowOff>176531</xdr:rowOff>
    </xdr:from>
    <xdr:to>
      <xdr:col>2</xdr:col>
      <xdr:colOff>15875</xdr:colOff>
      <xdr:row>6</xdr:row>
      <xdr:rowOff>23813</xdr:rowOff>
    </xdr:to>
    <xdr:sp macro="" textlink="">
      <xdr:nvSpPr>
        <xdr:cNvPr id="14" name="Блок-схема: узел 13"/>
        <xdr:cNvSpPr/>
      </xdr:nvSpPr>
      <xdr:spPr>
        <a:xfrm>
          <a:off x="414656" y="1168719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185737</xdr:colOff>
      <xdr:row>5</xdr:row>
      <xdr:rowOff>158750</xdr:rowOff>
    </xdr:from>
    <xdr:to>
      <xdr:col>22</xdr:col>
      <xdr:colOff>58737</xdr:colOff>
      <xdr:row>6</xdr:row>
      <xdr:rowOff>53976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4852987" y="1150938"/>
          <a:ext cx="95250" cy="9366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169862</xdr:colOff>
      <xdr:row>5</xdr:row>
      <xdr:rowOff>166686</xdr:rowOff>
    </xdr:from>
    <xdr:to>
      <xdr:col>16</xdr:col>
      <xdr:colOff>42862</xdr:colOff>
      <xdr:row>6</xdr:row>
      <xdr:rowOff>61912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3503612" y="1158874"/>
          <a:ext cx="95250" cy="9366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177800</xdr:colOff>
      <xdr:row>5</xdr:row>
      <xdr:rowOff>166687</xdr:rowOff>
    </xdr:from>
    <xdr:to>
      <xdr:col>26</xdr:col>
      <xdr:colOff>50800</xdr:colOff>
      <xdr:row>6</xdr:row>
      <xdr:rowOff>61913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5734050" y="1158875"/>
          <a:ext cx="95250" cy="9366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185737</xdr:colOff>
      <xdr:row>37</xdr:row>
      <xdr:rowOff>142875</xdr:rowOff>
    </xdr:from>
    <xdr:to>
      <xdr:col>29</xdr:col>
      <xdr:colOff>58737</xdr:colOff>
      <xdr:row>38</xdr:row>
      <xdr:rowOff>38101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6408737" y="7485063"/>
          <a:ext cx="95250" cy="9366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177800</xdr:colOff>
      <xdr:row>15</xdr:row>
      <xdr:rowOff>158749</xdr:rowOff>
    </xdr:from>
    <xdr:to>
      <xdr:col>9</xdr:col>
      <xdr:colOff>50800</xdr:colOff>
      <xdr:row>16</xdr:row>
      <xdr:rowOff>53975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1955800" y="3135312"/>
          <a:ext cx="95250" cy="9366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169863</xdr:colOff>
      <xdr:row>5</xdr:row>
      <xdr:rowOff>158749</xdr:rowOff>
    </xdr:from>
    <xdr:to>
      <xdr:col>13</xdr:col>
      <xdr:colOff>42863</xdr:colOff>
      <xdr:row>6</xdr:row>
      <xdr:rowOff>53975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2836863" y="1150937"/>
          <a:ext cx="95250" cy="9366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177800</xdr:colOff>
      <xdr:row>5</xdr:row>
      <xdr:rowOff>148828</xdr:rowOff>
    </xdr:from>
    <xdr:to>
      <xdr:col>5</xdr:col>
      <xdr:colOff>50800</xdr:colOff>
      <xdr:row>6</xdr:row>
      <xdr:rowOff>44054</xdr:rowOff>
    </xdr:to>
    <xdr:sp macro="" textlink="">
      <xdr:nvSpPr>
        <xdr:cNvPr id="2059" name="AutoShape 11"/>
        <xdr:cNvSpPr>
          <a:spLocks noChangeArrowheads="1"/>
        </xdr:cNvSpPr>
      </xdr:nvSpPr>
      <xdr:spPr bwMode="auto">
        <a:xfrm>
          <a:off x="1058863" y="1160859"/>
          <a:ext cx="93265" cy="9763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169863</xdr:colOff>
      <xdr:row>15</xdr:row>
      <xdr:rowOff>150813</xdr:rowOff>
    </xdr:from>
    <xdr:to>
      <xdr:col>21</xdr:col>
      <xdr:colOff>42863</xdr:colOff>
      <xdr:row>16</xdr:row>
      <xdr:rowOff>46038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4614863" y="3127376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177800</xdr:colOff>
      <xdr:row>5</xdr:row>
      <xdr:rowOff>158749</xdr:rowOff>
    </xdr:from>
    <xdr:to>
      <xdr:col>10</xdr:col>
      <xdr:colOff>50800</xdr:colOff>
      <xdr:row>6</xdr:row>
      <xdr:rowOff>53975</xdr:rowOff>
    </xdr:to>
    <xdr:sp macro="" textlink="">
      <xdr:nvSpPr>
        <xdr:cNvPr id="2062" name="AutoShape 14"/>
        <xdr:cNvSpPr>
          <a:spLocks noChangeArrowheads="1"/>
        </xdr:cNvSpPr>
      </xdr:nvSpPr>
      <xdr:spPr bwMode="auto">
        <a:xfrm>
          <a:off x="2178050" y="1150937"/>
          <a:ext cx="95250" cy="93663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7938</xdr:colOff>
      <xdr:row>16</xdr:row>
      <xdr:rowOff>0</xdr:rowOff>
    </xdr:from>
    <xdr:to>
      <xdr:col>27</xdr:col>
      <xdr:colOff>15875</xdr:colOff>
      <xdr:row>16</xdr:row>
      <xdr:rowOff>7938</xdr:rowOff>
    </xdr:to>
    <xdr:cxnSp macro="">
      <xdr:nvCxnSpPr>
        <xdr:cNvPr id="41" name="Прямая со стрелкой 40"/>
        <xdr:cNvCxnSpPr/>
      </xdr:nvCxnSpPr>
      <xdr:spPr>
        <a:xfrm>
          <a:off x="230188" y="3175000"/>
          <a:ext cx="5786437" cy="7938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25</xdr:row>
      <xdr:rowOff>174625</xdr:rowOff>
    </xdr:from>
    <xdr:to>
      <xdr:col>1</xdr:col>
      <xdr:colOff>13969</xdr:colOff>
      <xdr:row>26</xdr:row>
      <xdr:rowOff>21907</xdr:rowOff>
    </xdr:to>
    <xdr:sp macro="" textlink="">
      <xdr:nvSpPr>
        <xdr:cNvPr id="42" name="Блок-схема: узел 41"/>
        <xdr:cNvSpPr/>
      </xdr:nvSpPr>
      <xdr:spPr>
        <a:xfrm>
          <a:off x="190500" y="5135563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198437</xdr:colOff>
      <xdr:row>15</xdr:row>
      <xdr:rowOff>166688</xdr:rowOff>
    </xdr:from>
    <xdr:to>
      <xdr:col>3</xdr:col>
      <xdr:colOff>21906</xdr:colOff>
      <xdr:row>16</xdr:row>
      <xdr:rowOff>13970</xdr:rowOff>
    </xdr:to>
    <xdr:sp macro="" textlink="">
      <xdr:nvSpPr>
        <xdr:cNvPr id="43" name="Блок-схема: узел 42"/>
        <xdr:cNvSpPr/>
      </xdr:nvSpPr>
      <xdr:spPr>
        <a:xfrm>
          <a:off x="642937" y="3143251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198437</xdr:colOff>
      <xdr:row>15</xdr:row>
      <xdr:rowOff>174625</xdr:rowOff>
    </xdr:from>
    <xdr:to>
      <xdr:col>1</xdr:col>
      <xdr:colOff>21906</xdr:colOff>
      <xdr:row>16</xdr:row>
      <xdr:rowOff>21907</xdr:rowOff>
    </xdr:to>
    <xdr:sp macro="" textlink="">
      <xdr:nvSpPr>
        <xdr:cNvPr id="44" name="Блок-схема: узел 43"/>
        <xdr:cNvSpPr/>
      </xdr:nvSpPr>
      <xdr:spPr>
        <a:xfrm>
          <a:off x="198437" y="3151188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196453</xdr:colOff>
      <xdr:row>5</xdr:row>
      <xdr:rowOff>182562</xdr:rowOff>
    </xdr:from>
    <xdr:to>
      <xdr:col>1</xdr:col>
      <xdr:colOff>19922</xdr:colOff>
      <xdr:row>6</xdr:row>
      <xdr:rowOff>29844</xdr:rowOff>
    </xdr:to>
    <xdr:sp macro="" textlink="">
      <xdr:nvSpPr>
        <xdr:cNvPr id="45" name="Блок-схема: узел 44"/>
        <xdr:cNvSpPr/>
      </xdr:nvSpPr>
      <xdr:spPr>
        <a:xfrm>
          <a:off x="196453" y="1194593"/>
          <a:ext cx="43735" cy="4968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198437</xdr:colOff>
      <xdr:row>37</xdr:row>
      <xdr:rowOff>182563</xdr:rowOff>
    </xdr:from>
    <xdr:to>
      <xdr:col>1</xdr:col>
      <xdr:colOff>21906</xdr:colOff>
      <xdr:row>38</xdr:row>
      <xdr:rowOff>29845</xdr:rowOff>
    </xdr:to>
    <xdr:sp macro="" textlink="">
      <xdr:nvSpPr>
        <xdr:cNvPr id="46" name="Блок-схема: узел 45"/>
        <xdr:cNvSpPr/>
      </xdr:nvSpPr>
      <xdr:spPr>
        <a:xfrm>
          <a:off x="198437" y="7524751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173037</xdr:colOff>
      <xdr:row>48</xdr:row>
      <xdr:rowOff>166687</xdr:rowOff>
    </xdr:from>
    <xdr:to>
      <xdr:col>18</xdr:col>
      <xdr:colOff>49212</xdr:colOff>
      <xdr:row>49</xdr:row>
      <xdr:rowOff>60324</xdr:rowOff>
    </xdr:to>
    <xdr:sp macro="" textlink="">
      <xdr:nvSpPr>
        <xdr:cNvPr id="47" name="AutoShape 13"/>
        <xdr:cNvSpPr>
          <a:spLocks noChangeArrowheads="1"/>
        </xdr:cNvSpPr>
      </xdr:nvSpPr>
      <xdr:spPr bwMode="auto">
        <a:xfrm>
          <a:off x="3897312" y="9767887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169862</xdr:colOff>
      <xdr:row>48</xdr:row>
      <xdr:rowOff>160338</xdr:rowOff>
    </xdr:from>
    <xdr:to>
      <xdr:col>13</xdr:col>
      <xdr:colOff>46037</xdr:colOff>
      <xdr:row>49</xdr:row>
      <xdr:rowOff>53975</xdr:rowOff>
    </xdr:to>
    <xdr:sp macro="" textlink="">
      <xdr:nvSpPr>
        <xdr:cNvPr id="48" name="AutoShape 13"/>
        <xdr:cNvSpPr>
          <a:spLocks noChangeArrowheads="1"/>
        </xdr:cNvSpPr>
      </xdr:nvSpPr>
      <xdr:spPr bwMode="auto">
        <a:xfrm>
          <a:off x="2798762" y="9761538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170656</xdr:colOff>
      <xdr:row>25</xdr:row>
      <xdr:rowOff>158751</xdr:rowOff>
    </xdr:from>
    <xdr:to>
      <xdr:col>13</xdr:col>
      <xdr:colOff>43656</xdr:colOff>
      <xdr:row>26</xdr:row>
      <xdr:rowOff>53976</xdr:rowOff>
    </xdr:to>
    <xdr:sp macro="" textlink="">
      <xdr:nvSpPr>
        <xdr:cNvPr id="49" name="AutoShape 13"/>
        <xdr:cNvSpPr>
          <a:spLocks noChangeArrowheads="1"/>
        </xdr:cNvSpPr>
      </xdr:nvSpPr>
      <xdr:spPr bwMode="auto">
        <a:xfrm>
          <a:off x="2825750" y="5218907"/>
          <a:ext cx="99219" cy="9763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173037</xdr:colOff>
      <xdr:row>48</xdr:row>
      <xdr:rowOff>169863</xdr:rowOff>
    </xdr:from>
    <xdr:to>
      <xdr:col>3</xdr:col>
      <xdr:colOff>46037</xdr:colOff>
      <xdr:row>49</xdr:row>
      <xdr:rowOff>63500</xdr:rowOff>
    </xdr:to>
    <xdr:sp macro="" textlink="">
      <xdr:nvSpPr>
        <xdr:cNvPr id="50" name="AutoShape 13"/>
        <xdr:cNvSpPr>
          <a:spLocks noChangeArrowheads="1"/>
        </xdr:cNvSpPr>
      </xdr:nvSpPr>
      <xdr:spPr bwMode="auto">
        <a:xfrm>
          <a:off x="611187" y="9771063"/>
          <a:ext cx="92075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182562</xdr:colOff>
      <xdr:row>15</xdr:row>
      <xdr:rowOff>158750</xdr:rowOff>
    </xdr:from>
    <xdr:to>
      <xdr:col>25</xdr:col>
      <xdr:colOff>55562</xdr:colOff>
      <xdr:row>16</xdr:row>
      <xdr:rowOff>53975</xdr:rowOff>
    </xdr:to>
    <xdr:sp macro="" textlink="">
      <xdr:nvSpPr>
        <xdr:cNvPr id="51" name="AutoShape 13"/>
        <xdr:cNvSpPr>
          <a:spLocks noChangeArrowheads="1"/>
        </xdr:cNvSpPr>
      </xdr:nvSpPr>
      <xdr:spPr bwMode="auto">
        <a:xfrm>
          <a:off x="5516562" y="3135313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190499</xdr:colOff>
      <xdr:row>15</xdr:row>
      <xdr:rowOff>150812</xdr:rowOff>
    </xdr:from>
    <xdr:to>
      <xdr:col>13</xdr:col>
      <xdr:colOff>63499</xdr:colOff>
      <xdr:row>16</xdr:row>
      <xdr:rowOff>46037</xdr:rowOff>
    </xdr:to>
    <xdr:sp macro="" textlink="">
      <xdr:nvSpPr>
        <xdr:cNvPr id="52" name="AutoShape 13"/>
        <xdr:cNvSpPr>
          <a:spLocks noChangeArrowheads="1"/>
        </xdr:cNvSpPr>
      </xdr:nvSpPr>
      <xdr:spPr bwMode="auto">
        <a:xfrm>
          <a:off x="2857499" y="3127375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174625</xdr:colOff>
      <xdr:row>15</xdr:row>
      <xdr:rowOff>158750</xdr:rowOff>
    </xdr:from>
    <xdr:to>
      <xdr:col>5</xdr:col>
      <xdr:colOff>47625</xdr:colOff>
      <xdr:row>16</xdr:row>
      <xdr:rowOff>53975</xdr:rowOff>
    </xdr:to>
    <xdr:sp macro="" textlink="">
      <xdr:nvSpPr>
        <xdr:cNvPr id="53" name="AutoShape 13"/>
        <xdr:cNvSpPr>
          <a:spLocks noChangeArrowheads="1"/>
        </xdr:cNvSpPr>
      </xdr:nvSpPr>
      <xdr:spPr bwMode="auto">
        <a:xfrm>
          <a:off x="1063625" y="3135313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5953</xdr:colOff>
      <xdr:row>26</xdr:row>
      <xdr:rowOff>0</xdr:rowOff>
    </xdr:from>
    <xdr:to>
      <xdr:col>27</xdr:col>
      <xdr:colOff>37703</xdr:colOff>
      <xdr:row>26</xdr:row>
      <xdr:rowOff>0</xdr:rowOff>
    </xdr:to>
    <xdr:cxnSp macro="">
      <xdr:nvCxnSpPr>
        <xdr:cNvPr id="55" name="Прямая со стрелкой 54"/>
        <xdr:cNvCxnSpPr/>
      </xdr:nvCxnSpPr>
      <xdr:spPr>
        <a:xfrm>
          <a:off x="226219" y="5262563"/>
          <a:ext cx="5782468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198437</xdr:colOff>
      <xdr:row>25</xdr:row>
      <xdr:rowOff>166687</xdr:rowOff>
    </xdr:from>
    <xdr:to>
      <xdr:col>7</xdr:col>
      <xdr:colOff>21906</xdr:colOff>
      <xdr:row>26</xdr:row>
      <xdr:rowOff>13969</xdr:rowOff>
    </xdr:to>
    <xdr:sp macro="" textlink="">
      <xdr:nvSpPr>
        <xdr:cNvPr id="56" name="Блок-схема: узел 55"/>
        <xdr:cNvSpPr/>
      </xdr:nvSpPr>
      <xdr:spPr>
        <a:xfrm>
          <a:off x="1531937" y="512762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166687</xdr:colOff>
      <xdr:row>37</xdr:row>
      <xdr:rowOff>158749</xdr:rowOff>
    </xdr:from>
    <xdr:to>
      <xdr:col>15</xdr:col>
      <xdr:colOff>39687</xdr:colOff>
      <xdr:row>38</xdr:row>
      <xdr:rowOff>53974</xdr:rowOff>
    </xdr:to>
    <xdr:sp macro="" textlink="">
      <xdr:nvSpPr>
        <xdr:cNvPr id="58" name="AutoShape 13"/>
        <xdr:cNvSpPr>
          <a:spLocks noChangeArrowheads="1"/>
        </xdr:cNvSpPr>
      </xdr:nvSpPr>
      <xdr:spPr bwMode="auto">
        <a:xfrm>
          <a:off x="3278187" y="7500937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174625</xdr:colOff>
      <xdr:row>25</xdr:row>
      <xdr:rowOff>150813</xdr:rowOff>
    </xdr:from>
    <xdr:to>
      <xdr:col>25</xdr:col>
      <xdr:colOff>47625</xdr:colOff>
      <xdr:row>26</xdr:row>
      <xdr:rowOff>46038</xdr:rowOff>
    </xdr:to>
    <xdr:sp macro="" textlink="">
      <xdr:nvSpPr>
        <xdr:cNvPr id="61" name="AutoShape 13"/>
        <xdr:cNvSpPr>
          <a:spLocks noChangeArrowheads="1"/>
        </xdr:cNvSpPr>
      </xdr:nvSpPr>
      <xdr:spPr bwMode="auto">
        <a:xfrm>
          <a:off x="5508625" y="5111751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166688</xdr:colOff>
      <xdr:row>25</xdr:row>
      <xdr:rowOff>166687</xdr:rowOff>
    </xdr:from>
    <xdr:to>
      <xdr:col>19</xdr:col>
      <xdr:colOff>39688</xdr:colOff>
      <xdr:row>26</xdr:row>
      <xdr:rowOff>61912</xdr:rowOff>
    </xdr:to>
    <xdr:sp macro="" textlink="">
      <xdr:nvSpPr>
        <xdr:cNvPr id="63" name="AutoShape 13"/>
        <xdr:cNvSpPr>
          <a:spLocks noChangeArrowheads="1"/>
        </xdr:cNvSpPr>
      </xdr:nvSpPr>
      <xdr:spPr bwMode="auto">
        <a:xfrm>
          <a:off x="4167188" y="5127625"/>
          <a:ext cx="95250" cy="93662"/>
        </a:xfrm>
        <a:prstGeom prst="flowChartConnector">
          <a:avLst/>
        </a:prstGeom>
        <a:solidFill>
          <a:srgbClr val="FF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7938</xdr:colOff>
      <xdr:row>37</xdr:row>
      <xdr:rowOff>190500</xdr:rowOff>
    </xdr:from>
    <xdr:to>
      <xdr:col>30</xdr:col>
      <xdr:colOff>55563</xdr:colOff>
      <xdr:row>38</xdr:row>
      <xdr:rowOff>0</xdr:rowOff>
    </xdr:to>
    <xdr:cxnSp macro="">
      <xdr:nvCxnSpPr>
        <xdr:cNvPr id="65" name="Прямая со стрелкой 64"/>
        <xdr:cNvCxnSpPr/>
      </xdr:nvCxnSpPr>
      <xdr:spPr>
        <a:xfrm flipV="1">
          <a:off x="230188" y="7532688"/>
          <a:ext cx="6492875" cy="7937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1</xdr:rowOff>
    </xdr:from>
    <xdr:to>
      <xdr:col>30</xdr:col>
      <xdr:colOff>0</xdr:colOff>
      <xdr:row>49</xdr:row>
      <xdr:rowOff>9525</xdr:rowOff>
    </xdr:to>
    <xdr:cxnSp macro="">
      <xdr:nvCxnSpPr>
        <xdr:cNvPr id="68" name="Прямая со стрелкой 67"/>
        <xdr:cNvCxnSpPr/>
      </xdr:nvCxnSpPr>
      <xdr:spPr>
        <a:xfrm flipV="1">
          <a:off x="0" y="9801226"/>
          <a:ext cx="6572250" cy="9524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5953</xdr:colOff>
      <xdr:row>53</xdr:row>
      <xdr:rowOff>0</xdr:rowOff>
    </xdr:from>
    <xdr:to>
      <xdr:col>48</xdr:col>
      <xdr:colOff>190499</xdr:colOff>
      <xdr:row>54</xdr:row>
      <xdr:rowOff>190499</xdr:rowOff>
    </xdr:to>
    <xdr:sp macro="" textlink="">
      <xdr:nvSpPr>
        <xdr:cNvPr id="33" name="Прямоугольник 32"/>
        <xdr:cNvSpPr/>
      </xdr:nvSpPr>
      <xdr:spPr>
        <a:xfrm>
          <a:off x="7298531" y="10727531"/>
          <a:ext cx="3488531" cy="39290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153987</xdr:colOff>
      <xdr:row>56</xdr:row>
      <xdr:rowOff>96442</xdr:rowOff>
    </xdr:from>
    <xdr:to>
      <xdr:col>15</xdr:col>
      <xdr:colOff>28972</xdr:colOff>
      <xdr:row>58</xdr:row>
      <xdr:rowOff>132161</xdr:rowOff>
    </xdr:to>
    <xdr:sp macro="" textlink="">
      <xdr:nvSpPr>
        <xdr:cNvPr id="34" name="Стрелка вправо 33"/>
        <xdr:cNvSpPr/>
      </xdr:nvSpPr>
      <xdr:spPr>
        <a:xfrm>
          <a:off x="2154237" y="11475642"/>
          <a:ext cx="1233885" cy="454819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25</xdr:col>
      <xdr:colOff>53577</xdr:colOff>
      <xdr:row>6</xdr:row>
      <xdr:rowOff>24494</xdr:rowOff>
    </xdr:from>
    <xdr:to>
      <xdr:col>26</xdr:col>
      <xdr:colOff>157162</xdr:colOff>
      <xdr:row>7</xdr:row>
      <xdr:rowOff>201215</xdr:rowOff>
    </xdr:to>
    <xdr:pic>
      <xdr:nvPicPr>
        <xdr:cNvPr id="1027" name="Picture 3" descr="Новогодняя игрушка шар со снежинками красны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4030" y="1238932"/>
          <a:ext cx="323851" cy="379127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65483</xdr:colOff>
      <xdr:row>6</xdr:row>
      <xdr:rowOff>45772</xdr:rowOff>
    </xdr:from>
    <xdr:to>
      <xdr:col>22</xdr:col>
      <xdr:colOff>192881</xdr:colOff>
      <xdr:row>8</xdr:row>
      <xdr:rowOff>64293</xdr:rowOff>
    </xdr:to>
    <xdr:pic>
      <xdr:nvPicPr>
        <xdr:cNvPr id="1028" name="Picture 4" descr="Новогодняя игрушка-шарик золотой с рисунко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4874" y="1260210"/>
          <a:ext cx="347663" cy="423333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58928</xdr:colOff>
      <xdr:row>6</xdr:row>
      <xdr:rowOff>35719</xdr:rowOff>
    </xdr:from>
    <xdr:to>
      <xdr:col>16</xdr:col>
      <xdr:colOff>151209</xdr:colOff>
      <xdr:row>8</xdr:row>
      <xdr:rowOff>9525</xdr:rowOff>
    </xdr:to>
    <xdr:pic>
      <xdr:nvPicPr>
        <xdr:cNvPr id="1029" name="Picture 5" descr="Новогодняя игрушка. Шар с Дедом Морозом"/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86725" y="1250157"/>
          <a:ext cx="312547" cy="378618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59531</xdr:colOff>
      <xdr:row>6</xdr:row>
      <xdr:rowOff>26765</xdr:rowOff>
    </xdr:from>
    <xdr:to>
      <xdr:col>13</xdr:col>
      <xdr:colOff>157162</xdr:colOff>
      <xdr:row>8</xdr:row>
      <xdr:rowOff>39291</xdr:rowOff>
    </xdr:to>
    <xdr:pic>
      <xdr:nvPicPr>
        <xdr:cNvPr id="1030" name="Picture 6" descr="Золотисный шарик"/>
        <xdr:cNvPicPr>
          <a:picLocks noChangeAspect="1" noChangeArrowheads="1" noCrop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5" y="1241203"/>
          <a:ext cx="323850" cy="41733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11905</xdr:colOff>
      <xdr:row>6</xdr:row>
      <xdr:rowOff>68151</xdr:rowOff>
    </xdr:from>
    <xdr:to>
      <xdr:col>10</xdr:col>
      <xdr:colOff>213120</xdr:colOff>
      <xdr:row>8</xdr:row>
      <xdr:rowOff>86916</xdr:rowOff>
    </xdr:to>
    <xdr:pic>
      <xdr:nvPicPr>
        <xdr:cNvPr id="1031" name="Picture 7" descr="Мигающий шарик"/>
        <xdr:cNvPicPr>
          <a:picLocks noChangeAspect="1" noChangeArrowheads="1" noCrop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94296" y="1282589"/>
          <a:ext cx="421480" cy="4235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59531</xdr:colOff>
      <xdr:row>6</xdr:row>
      <xdr:rowOff>125015</xdr:rowOff>
    </xdr:from>
    <xdr:to>
      <xdr:col>5</xdr:col>
      <xdr:colOff>173832</xdr:colOff>
      <xdr:row>8</xdr:row>
      <xdr:rowOff>103584</xdr:rowOff>
    </xdr:to>
    <xdr:pic>
      <xdr:nvPicPr>
        <xdr:cNvPr id="1032" name="Picture 8" descr="http://liubavyshka.ru/.s/wid/2/flake5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prstClr val="black"/>
            <a:schemeClr val="accent4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940594" y="1339453"/>
          <a:ext cx="334566" cy="383381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56297</xdr:colOff>
      <xdr:row>16</xdr:row>
      <xdr:rowOff>53578</xdr:rowOff>
    </xdr:from>
    <xdr:to>
      <xdr:col>21</xdr:col>
      <xdr:colOff>171450</xdr:colOff>
      <xdr:row>18</xdr:row>
      <xdr:rowOff>178593</xdr:rowOff>
    </xdr:to>
    <xdr:pic>
      <xdr:nvPicPr>
        <xdr:cNvPr id="1033" name="Picture 9" descr="Новогодняя елка с огоньками"/>
        <xdr:cNvPicPr>
          <a:picLocks noChangeAspect="1" noChangeArrowheads="1" noCrop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485422" y="3292078"/>
          <a:ext cx="335419" cy="529828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43815</xdr:colOff>
      <xdr:row>16</xdr:row>
      <xdr:rowOff>59532</xdr:rowOff>
    </xdr:from>
    <xdr:to>
      <xdr:col>25</xdr:col>
      <xdr:colOff>220265</xdr:colOff>
      <xdr:row>18</xdr:row>
      <xdr:rowOff>53579</xdr:rowOff>
    </xdr:to>
    <xdr:pic>
      <xdr:nvPicPr>
        <xdr:cNvPr id="1034" name="Picture 10" descr="Санта клаус  с  колокольчиком"/>
        <xdr:cNvPicPr>
          <a:picLocks noChangeAspect="1" noChangeArrowheads="1" noCrop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354003" y="3298032"/>
          <a:ext cx="396715" cy="39886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190500</xdr:colOff>
      <xdr:row>15</xdr:row>
      <xdr:rowOff>180829</xdr:rowOff>
    </xdr:from>
    <xdr:to>
      <xdr:col>14</xdr:col>
      <xdr:colOff>66676</xdr:colOff>
      <xdr:row>18</xdr:row>
      <xdr:rowOff>160733</xdr:rowOff>
    </xdr:to>
    <xdr:pic>
      <xdr:nvPicPr>
        <xdr:cNvPr id="1035" name="Picture 11" descr="Снеговик в синем шарфике"/>
        <xdr:cNvPicPr>
          <a:picLocks noChangeAspect="1" noChangeArrowheads="1" noCrop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19375" y="3216923"/>
          <a:ext cx="554832" cy="5871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59530</xdr:colOff>
      <xdr:row>16</xdr:row>
      <xdr:rowOff>29584</xdr:rowOff>
    </xdr:from>
    <xdr:to>
      <xdr:col>5</xdr:col>
      <xdr:colOff>176212</xdr:colOff>
      <xdr:row>18</xdr:row>
      <xdr:rowOff>28575</xdr:rowOff>
    </xdr:to>
    <xdr:pic>
      <xdr:nvPicPr>
        <xdr:cNvPr id="1040" name="Picture 16" descr="Новогодняя игрушка-шарик золотой с золотым бантом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40593" y="3268084"/>
          <a:ext cx="336947" cy="40380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16</xdr:row>
      <xdr:rowOff>71437</xdr:rowOff>
    </xdr:from>
    <xdr:to>
      <xdr:col>9</xdr:col>
      <xdr:colOff>161925</xdr:colOff>
      <xdr:row>18</xdr:row>
      <xdr:rowOff>50005</xdr:rowOff>
    </xdr:to>
    <xdr:pic>
      <xdr:nvPicPr>
        <xdr:cNvPr id="54" name="Picture 8" descr="http://liubavyshka.ru/.s/wid/2/flake5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809750" y="3309937"/>
          <a:ext cx="334566" cy="38338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8</xdr:row>
      <xdr:rowOff>361950</xdr:rowOff>
    </xdr:from>
    <xdr:to>
      <xdr:col>9</xdr:col>
      <xdr:colOff>114300</xdr:colOff>
      <xdr:row>9</xdr:row>
      <xdr:rowOff>9525</xdr:rowOff>
    </xdr:to>
    <xdr:cxnSp macro="">
      <xdr:nvCxnSpPr>
        <xdr:cNvPr id="5" name="Прямая соединительная линия 4"/>
        <xdr:cNvCxnSpPr/>
      </xdr:nvCxnSpPr>
      <xdr:spPr>
        <a:xfrm flipV="1">
          <a:off x="542925" y="3276600"/>
          <a:ext cx="3000375" cy="28575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9</xdr:row>
      <xdr:rowOff>19050</xdr:rowOff>
    </xdr:from>
    <xdr:to>
      <xdr:col>18</xdr:col>
      <xdr:colOff>19050</xdr:colOff>
      <xdr:row>9</xdr:row>
      <xdr:rowOff>19050</xdr:rowOff>
    </xdr:to>
    <xdr:cxnSp macro="">
      <xdr:nvCxnSpPr>
        <xdr:cNvPr id="7" name="Прямая соединительная линия 6"/>
        <xdr:cNvCxnSpPr/>
      </xdr:nvCxnSpPr>
      <xdr:spPr>
        <a:xfrm>
          <a:off x="3733800" y="3314700"/>
          <a:ext cx="276225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8</xdr:row>
      <xdr:rowOff>19050</xdr:rowOff>
    </xdr:from>
    <xdr:to>
      <xdr:col>10</xdr:col>
      <xdr:colOff>304800</xdr:colOff>
      <xdr:row>8</xdr:row>
      <xdr:rowOff>19050</xdr:rowOff>
    </xdr:to>
    <xdr:cxnSp macro="">
      <xdr:nvCxnSpPr>
        <xdr:cNvPr id="11" name="Прямая соединительная линия 10"/>
        <xdr:cNvCxnSpPr/>
      </xdr:nvCxnSpPr>
      <xdr:spPr>
        <a:xfrm>
          <a:off x="3505200" y="2933700"/>
          <a:ext cx="22860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7</xdr:row>
      <xdr:rowOff>228600</xdr:rowOff>
    </xdr:from>
    <xdr:to>
      <xdr:col>1</xdr:col>
      <xdr:colOff>209550</xdr:colOff>
      <xdr:row>8</xdr:row>
      <xdr:rowOff>104775</xdr:rowOff>
    </xdr:to>
    <xdr:cxnSp macro="">
      <xdr:nvCxnSpPr>
        <xdr:cNvPr id="13" name="Прямая соединительная линия 12"/>
        <xdr:cNvCxnSpPr/>
      </xdr:nvCxnSpPr>
      <xdr:spPr>
        <a:xfrm>
          <a:off x="209550" y="2762250"/>
          <a:ext cx="0" cy="257175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7</xdr:row>
      <xdr:rowOff>342900</xdr:rowOff>
    </xdr:from>
    <xdr:to>
      <xdr:col>1</xdr:col>
      <xdr:colOff>333375</xdr:colOff>
      <xdr:row>7</xdr:row>
      <xdr:rowOff>342900</xdr:rowOff>
    </xdr:to>
    <xdr:cxnSp macro="">
      <xdr:nvCxnSpPr>
        <xdr:cNvPr id="15" name="Прямая соединительная линия 14"/>
        <xdr:cNvCxnSpPr/>
      </xdr:nvCxnSpPr>
      <xdr:spPr>
        <a:xfrm>
          <a:off x="104775" y="2876550"/>
          <a:ext cx="22860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5</xdr:row>
      <xdr:rowOff>38100</xdr:rowOff>
    </xdr:from>
    <xdr:to>
      <xdr:col>20</xdr:col>
      <xdr:colOff>504825</xdr:colOff>
      <xdr:row>15</xdr:row>
      <xdr:rowOff>219075</xdr:rowOff>
    </xdr:to>
    <xdr:sp macro="" textlink="">
      <xdr:nvSpPr>
        <xdr:cNvPr id="2" name="Прямоугольник 1"/>
        <xdr:cNvSpPr/>
      </xdr:nvSpPr>
      <xdr:spPr>
        <a:xfrm>
          <a:off x="12753975" y="1228725"/>
          <a:ext cx="657225" cy="2657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12</xdr:row>
      <xdr:rowOff>38100</xdr:rowOff>
    </xdr:from>
    <xdr:to>
      <xdr:col>3</xdr:col>
      <xdr:colOff>381000</xdr:colOff>
      <xdr:row>13</xdr:row>
      <xdr:rowOff>209550</xdr:rowOff>
    </xdr:to>
    <xdr:cxnSp macro="">
      <xdr:nvCxnSpPr>
        <xdr:cNvPr id="13" name="Прямая со стрелкой 12"/>
        <xdr:cNvCxnSpPr/>
      </xdr:nvCxnSpPr>
      <xdr:spPr>
        <a:xfrm>
          <a:off x="942975" y="2343150"/>
          <a:ext cx="781050" cy="409575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12</xdr:row>
      <xdr:rowOff>38100</xdr:rowOff>
    </xdr:from>
    <xdr:to>
      <xdr:col>6</xdr:col>
      <xdr:colOff>390525</xdr:colOff>
      <xdr:row>13</xdr:row>
      <xdr:rowOff>219075</xdr:rowOff>
    </xdr:to>
    <xdr:cxnSp macro="">
      <xdr:nvCxnSpPr>
        <xdr:cNvPr id="15" name="Прямая со стрелкой 14"/>
        <xdr:cNvCxnSpPr/>
      </xdr:nvCxnSpPr>
      <xdr:spPr>
        <a:xfrm flipV="1">
          <a:off x="2276475" y="2343150"/>
          <a:ext cx="800100" cy="419100"/>
        </a:xfrm>
        <a:prstGeom prst="straightConnector1">
          <a:avLst/>
        </a:prstGeom>
        <a:ln>
          <a:tailEnd type="arrow"/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12</xdr:row>
      <xdr:rowOff>38100</xdr:rowOff>
    </xdr:from>
    <xdr:to>
      <xdr:col>9</xdr:col>
      <xdr:colOff>419100</xdr:colOff>
      <xdr:row>13</xdr:row>
      <xdr:rowOff>200025</xdr:rowOff>
    </xdr:to>
    <xdr:cxnSp macro="">
      <xdr:nvCxnSpPr>
        <xdr:cNvPr id="17" name="Прямая со стрелкой 16"/>
        <xdr:cNvCxnSpPr/>
      </xdr:nvCxnSpPr>
      <xdr:spPr>
        <a:xfrm>
          <a:off x="3619500" y="2343150"/>
          <a:ext cx="828675" cy="40005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12</xdr:row>
      <xdr:rowOff>38100</xdr:rowOff>
    </xdr:from>
    <xdr:to>
      <xdr:col>12</xdr:col>
      <xdr:colOff>400050</xdr:colOff>
      <xdr:row>13</xdr:row>
      <xdr:rowOff>219075</xdr:rowOff>
    </xdr:to>
    <xdr:cxnSp macro="">
      <xdr:nvCxnSpPr>
        <xdr:cNvPr id="19" name="Прямая со стрелкой 18"/>
        <xdr:cNvCxnSpPr/>
      </xdr:nvCxnSpPr>
      <xdr:spPr>
        <a:xfrm flipV="1">
          <a:off x="4991100" y="2343150"/>
          <a:ext cx="781050" cy="41910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9</xdr:row>
      <xdr:rowOff>95250</xdr:rowOff>
    </xdr:from>
    <xdr:to>
      <xdr:col>6</xdr:col>
      <xdr:colOff>400050</xdr:colOff>
      <xdr:row>11</xdr:row>
      <xdr:rowOff>19050</xdr:rowOff>
    </xdr:to>
    <xdr:sp macro="" textlink="">
      <xdr:nvSpPr>
        <xdr:cNvPr id="26" name="Полилиния 25"/>
        <xdr:cNvSpPr/>
      </xdr:nvSpPr>
      <xdr:spPr>
        <a:xfrm>
          <a:off x="923925" y="1666875"/>
          <a:ext cx="2162175" cy="409575"/>
        </a:xfrm>
        <a:custGeom>
          <a:avLst/>
          <a:gdLst>
            <a:gd name="connsiteX0" fmla="*/ 0 w 2162175"/>
            <a:gd name="connsiteY0" fmla="*/ 642937 h 642937"/>
            <a:gd name="connsiteX1" fmla="*/ 990600 w 2162175"/>
            <a:gd name="connsiteY1" fmla="*/ 4762 h 642937"/>
            <a:gd name="connsiteX2" fmla="*/ 2162175 w 2162175"/>
            <a:gd name="connsiteY2" fmla="*/ 614362 h 642937"/>
            <a:gd name="connsiteX3" fmla="*/ 2162175 w 2162175"/>
            <a:gd name="connsiteY3" fmla="*/ 614362 h 642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62175" h="642937">
              <a:moveTo>
                <a:pt x="0" y="642937"/>
              </a:moveTo>
              <a:cubicBezTo>
                <a:pt x="315119" y="326231"/>
                <a:pt x="630238" y="9525"/>
                <a:pt x="990600" y="4762"/>
              </a:cubicBezTo>
              <a:cubicBezTo>
                <a:pt x="1350963" y="0"/>
                <a:pt x="2162175" y="614362"/>
                <a:pt x="2162175" y="614362"/>
              </a:cubicBezTo>
              <a:lnTo>
                <a:pt x="2162175" y="614362"/>
              </a:lnTo>
            </a:path>
          </a:pathLst>
        </a:custGeom>
        <a:ln>
          <a:tailEnd type="triangle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219075</xdr:colOff>
      <xdr:row>6</xdr:row>
      <xdr:rowOff>19050</xdr:rowOff>
    </xdr:from>
    <xdr:to>
      <xdr:col>13</xdr:col>
      <xdr:colOff>247650</xdr:colOff>
      <xdr:row>9</xdr:row>
      <xdr:rowOff>190501</xdr:rowOff>
    </xdr:to>
    <xdr:sp macro="" textlink="">
      <xdr:nvSpPr>
        <xdr:cNvPr id="27" name="Полилиния 26"/>
        <xdr:cNvSpPr/>
      </xdr:nvSpPr>
      <xdr:spPr>
        <a:xfrm>
          <a:off x="666750" y="1114425"/>
          <a:ext cx="5400675" cy="647701"/>
        </a:xfrm>
        <a:custGeom>
          <a:avLst/>
          <a:gdLst>
            <a:gd name="connsiteX0" fmla="*/ 0 w 2162175"/>
            <a:gd name="connsiteY0" fmla="*/ 642937 h 642937"/>
            <a:gd name="connsiteX1" fmla="*/ 990600 w 2162175"/>
            <a:gd name="connsiteY1" fmla="*/ 4762 h 642937"/>
            <a:gd name="connsiteX2" fmla="*/ 2162175 w 2162175"/>
            <a:gd name="connsiteY2" fmla="*/ 614362 h 642937"/>
            <a:gd name="connsiteX3" fmla="*/ 2162175 w 2162175"/>
            <a:gd name="connsiteY3" fmla="*/ 614362 h 642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62175" h="642937">
              <a:moveTo>
                <a:pt x="0" y="642937"/>
              </a:moveTo>
              <a:cubicBezTo>
                <a:pt x="315119" y="326231"/>
                <a:pt x="630238" y="9525"/>
                <a:pt x="990600" y="4762"/>
              </a:cubicBezTo>
              <a:cubicBezTo>
                <a:pt x="1350963" y="0"/>
                <a:pt x="2162175" y="614362"/>
                <a:pt x="2162175" y="614362"/>
              </a:cubicBezTo>
              <a:lnTo>
                <a:pt x="2162175" y="614362"/>
              </a:lnTo>
            </a:path>
          </a:pathLst>
        </a:custGeom>
        <a:ln>
          <a:tailEnd type="triangle" w="lg" len="med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114300</xdr:colOff>
      <xdr:row>5</xdr:row>
      <xdr:rowOff>98914</xdr:rowOff>
    </xdr:from>
    <xdr:to>
      <xdr:col>6</xdr:col>
      <xdr:colOff>150300</xdr:colOff>
      <xdr:row>5</xdr:row>
      <xdr:rowOff>134914</xdr:rowOff>
    </xdr:to>
    <xdr:sp macro="" textlink="">
      <xdr:nvSpPr>
        <xdr:cNvPr id="28" name="Блок-схема: узел 27"/>
        <xdr:cNvSpPr/>
      </xdr:nvSpPr>
      <xdr:spPr>
        <a:xfrm>
          <a:off x="2795954" y="1615587"/>
          <a:ext cx="36000" cy="36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114300</xdr:colOff>
      <xdr:row>5</xdr:row>
      <xdr:rowOff>188302</xdr:rowOff>
    </xdr:from>
    <xdr:to>
      <xdr:col>6</xdr:col>
      <xdr:colOff>150300</xdr:colOff>
      <xdr:row>5</xdr:row>
      <xdr:rowOff>224302</xdr:rowOff>
    </xdr:to>
    <xdr:sp macro="" textlink="">
      <xdr:nvSpPr>
        <xdr:cNvPr id="29" name="Блок-схема: узел 28"/>
        <xdr:cNvSpPr/>
      </xdr:nvSpPr>
      <xdr:spPr>
        <a:xfrm>
          <a:off x="2795954" y="1704975"/>
          <a:ext cx="36000" cy="36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47625</xdr:colOff>
      <xdr:row>8</xdr:row>
      <xdr:rowOff>66675</xdr:rowOff>
    </xdr:from>
    <xdr:to>
      <xdr:col>4</xdr:col>
      <xdr:colOff>83625</xdr:colOff>
      <xdr:row>8</xdr:row>
      <xdr:rowOff>102675</xdr:rowOff>
    </xdr:to>
    <xdr:sp macro="" textlink="">
      <xdr:nvSpPr>
        <xdr:cNvPr id="32" name="Блок-схема: узел 31"/>
        <xdr:cNvSpPr/>
      </xdr:nvSpPr>
      <xdr:spPr>
        <a:xfrm>
          <a:off x="1838325" y="2390775"/>
          <a:ext cx="36000" cy="36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47625</xdr:colOff>
      <xdr:row>8</xdr:row>
      <xdr:rowOff>152400</xdr:rowOff>
    </xdr:from>
    <xdr:to>
      <xdr:col>4</xdr:col>
      <xdr:colOff>83625</xdr:colOff>
      <xdr:row>8</xdr:row>
      <xdr:rowOff>188400</xdr:rowOff>
    </xdr:to>
    <xdr:sp macro="" textlink="">
      <xdr:nvSpPr>
        <xdr:cNvPr id="33" name="Блок-схема: узел 32"/>
        <xdr:cNvSpPr/>
      </xdr:nvSpPr>
      <xdr:spPr>
        <a:xfrm>
          <a:off x="1838325" y="2476500"/>
          <a:ext cx="36000" cy="36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190500</xdr:colOff>
      <xdr:row>21</xdr:row>
      <xdr:rowOff>7327</xdr:rowOff>
    </xdr:from>
    <xdr:to>
      <xdr:col>8</xdr:col>
      <xdr:colOff>193876</xdr:colOff>
      <xdr:row>22</xdr:row>
      <xdr:rowOff>219075</xdr:rowOff>
    </xdr:to>
    <xdr:cxnSp macro="">
      <xdr:nvCxnSpPr>
        <xdr:cNvPr id="37" name="Прямая со стрелкой 36"/>
        <xdr:cNvCxnSpPr>
          <a:endCxn id="39" idx="0"/>
        </xdr:cNvCxnSpPr>
      </xdr:nvCxnSpPr>
      <xdr:spPr>
        <a:xfrm>
          <a:off x="3766038" y="5846885"/>
          <a:ext cx="3376" cy="519478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22</xdr:row>
      <xdr:rowOff>219075</xdr:rowOff>
    </xdr:from>
    <xdr:to>
      <xdr:col>9</xdr:col>
      <xdr:colOff>178200</xdr:colOff>
      <xdr:row>24</xdr:row>
      <xdr:rowOff>76200</xdr:rowOff>
    </xdr:to>
    <xdr:sp macro="" textlink="">
      <xdr:nvSpPr>
        <xdr:cNvPr id="39" name="Овал 38"/>
        <xdr:cNvSpPr/>
      </xdr:nvSpPr>
      <xdr:spPr>
        <a:xfrm>
          <a:off x="3343275" y="6324600"/>
          <a:ext cx="864000" cy="457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76200</xdr:colOff>
      <xdr:row>26</xdr:row>
      <xdr:rowOff>38100</xdr:rowOff>
    </xdr:from>
    <xdr:to>
      <xdr:col>10</xdr:col>
      <xdr:colOff>247650</xdr:colOff>
      <xdr:row>28</xdr:row>
      <xdr:rowOff>256500</xdr:rowOff>
    </xdr:to>
    <xdr:sp macro="" textlink="">
      <xdr:nvSpPr>
        <xdr:cNvPr id="41" name="Блок-схема: решение 40"/>
        <xdr:cNvSpPr/>
      </xdr:nvSpPr>
      <xdr:spPr>
        <a:xfrm>
          <a:off x="2762250" y="7334250"/>
          <a:ext cx="1962150" cy="828000"/>
        </a:xfrm>
        <a:prstGeom prst="flowChartDecision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257175</xdr:colOff>
      <xdr:row>27</xdr:row>
      <xdr:rowOff>108857</xdr:rowOff>
    </xdr:from>
    <xdr:to>
      <xdr:col>12</xdr:col>
      <xdr:colOff>238125</xdr:colOff>
      <xdr:row>27</xdr:row>
      <xdr:rowOff>118381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4747532" y="6762750"/>
          <a:ext cx="879022" cy="9524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164646</xdr:colOff>
      <xdr:row>27</xdr:row>
      <xdr:rowOff>121101</xdr:rowOff>
    </xdr:from>
    <xdr:to>
      <xdr:col>6</xdr:col>
      <xdr:colOff>69396</xdr:colOff>
      <xdr:row>27</xdr:row>
      <xdr:rowOff>121101</xdr:rowOff>
    </xdr:to>
    <xdr:cxnSp macro="">
      <xdr:nvCxnSpPr>
        <xdr:cNvPr id="49" name="Прямая соединительная линия 48"/>
        <xdr:cNvCxnSpPr/>
      </xdr:nvCxnSpPr>
      <xdr:spPr>
        <a:xfrm>
          <a:off x="1960789" y="6774994"/>
          <a:ext cx="802821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236764</xdr:colOff>
      <xdr:row>27</xdr:row>
      <xdr:rowOff>102053</xdr:rowOff>
    </xdr:from>
    <xdr:to>
      <xdr:col>12</xdr:col>
      <xdr:colOff>244927</xdr:colOff>
      <xdr:row>29</xdr:row>
      <xdr:rowOff>145596</xdr:rowOff>
    </xdr:to>
    <xdr:cxnSp macro="">
      <xdr:nvCxnSpPr>
        <xdr:cNvPr id="51" name="Прямая со стрелкой 50"/>
        <xdr:cNvCxnSpPr/>
      </xdr:nvCxnSpPr>
      <xdr:spPr>
        <a:xfrm flipH="1">
          <a:off x="5625193" y="6755946"/>
          <a:ext cx="8163" cy="43815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142889</xdr:colOff>
      <xdr:row>27</xdr:row>
      <xdr:rowOff>100692</xdr:rowOff>
    </xdr:from>
    <xdr:to>
      <xdr:col>4</xdr:col>
      <xdr:colOff>151053</xdr:colOff>
      <xdr:row>29</xdr:row>
      <xdr:rowOff>174085</xdr:rowOff>
    </xdr:to>
    <xdr:cxnSp macro="">
      <xdr:nvCxnSpPr>
        <xdr:cNvPr id="52" name="Прямая со стрелкой 51"/>
        <xdr:cNvCxnSpPr/>
      </xdr:nvCxnSpPr>
      <xdr:spPr>
        <a:xfrm flipH="1">
          <a:off x="1939032" y="6754585"/>
          <a:ext cx="8164" cy="46800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424542</xdr:colOff>
      <xdr:row>29</xdr:row>
      <xdr:rowOff>161925</xdr:rowOff>
    </xdr:from>
    <xdr:to>
      <xdr:col>13</xdr:col>
      <xdr:colOff>69192</xdr:colOff>
      <xdr:row>31</xdr:row>
      <xdr:rowOff>111375</xdr:rowOff>
    </xdr:to>
    <xdr:sp macro="" textlink="">
      <xdr:nvSpPr>
        <xdr:cNvPr id="53" name="Блок-схема: узел 52"/>
        <xdr:cNvSpPr/>
      </xdr:nvSpPr>
      <xdr:spPr>
        <a:xfrm>
          <a:off x="5363935" y="7210425"/>
          <a:ext cx="542721" cy="344057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371475</xdr:colOff>
      <xdr:row>29</xdr:row>
      <xdr:rowOff>161925</xdr:rowOff>
    </xdr:from>
    <xdr:to>
      <xdr:col>5</xdr:col>
      <xdr:colOff>16125</xdr:colOff>
      <xdr:row>31</xdr:row>
      <xdr:rowOff>111375</xdr:rowOff>
    </xdr:to>
    <xdr:sp macro="" textlink="">
      <xdr:nvSpPr>
        <xdr:cNvPr id="57" name="Блок-схема: узел 56"/>
        <xdr:cNvSpPr/>
      </xdr:nvSpPr>
      <xdr:spPr>
        <a:xfrm>
          <a:off x="1714500" y="8362950"/>
          <a:ext cx="540000" cy="54000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12</xdr:col>
      <xdr:colOff>253093</xdr:colOff>
      <xdr:row>31</xdr:row>
      <xdr:rowOff>104775</xdr:rowOff>
    </xdr:from>
    <xdr:to>
      <xdr:col>12</xdr:col>
      <xdr:colOff>259793</xdr:colOff>
      <xdr:row>33</xdr:row>
      <xdr:rowOff>104775</xdr:rowOff>
    </xdr:to>
    <xdr:cxnSp macro="">
      <xdr:nvCxnSpPr>
        <xdr:cNvPr id="63" name="Прямая со стрелкой 62"/>
        <xdr:cNvCxnSpPr>
          <a:endCxn id="65" idx="0"/>
        </xdr:cNvCxnSpPr>
      </xdr:nvCxnSpPr>
      <xdr:spPr>
        <a:xfrm>
          <a:off x="5641522" y="7547882"/>
          <a:ext cx="6700" cy="394607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31</xdr:row>
      <xdr:rowOff>133350</xdr:rowOff>
    </xdr:from>
    <xdr:to>
      <xdr:col>4</xdr:col>
      <xdr:colOff>180975</xdr:colOff>
      <xdr:row>33</xdr:row>
      <xdr:rowOff>152400</xdr:rowOff>
    </xdr:to>
    <xdr:cxnSp macro="">
      <xdr:nvCxnSpPr>
        <xdr:cNvPr id="64" name="Прямая со стрелкой 63"/>
        <xdr:cNvCxnSpPr/>
      </xdr:nvCxnSpPr>
      <xdr:spPr>
        <a:xfrm flipH="1">
          <a:off x="1962150" y="8924925"/>
          <a:ext cx="9525" cy="60960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438149</xdr:colOff>
      <xdr:row>33</xdr:row>
      <xdr:rowOff>104775</xdr:rowOff>
    </xdr:from>
    <xdr:to>
      <xdr:col>13</xdr:col>
      <xdr:colOff>81438</xdr:colOff>
      <xdr:row>35</xdr:row>
      <xdr:rowOff>54225</xdr:rowOff>
    </xdr:to>
    <xdr:sp macro="" textlink="">
      <xdr:nvSpPr>
        <xdr:cNvPr id="65" name="Блок-схема: узел 64"/>
        <xdr:cNvSpPr/>
      </xdr:nvSpPr>
      <xdr:spPr>
        <a:xfrm>
          <a:off x="5377542" y="7942489"/>
          <a:ext cx="541360" cy="344057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352425</xdr:colOff>
      <xdr:row>33</xdr:row>
      <xdr:rowOff>142875</xdr:rowOff>
    </xdr:from>
    <xdr:to>
      <xdr:col>4</xdr:col>
      <xdr:colOff>444750</xdr:colOff>
      <xdr:row>35</xdr:row>
      <xdr:rowOff>92325</xdr:rowOff>
    </xdr:to>
    <xdr:sp macro="" textlink="">
      <xdr:nvSpPr>
        <xdr:cNvPr id="66" name="Блок-схема: узел 65"/>
        <xdr:cNvSpPr/>
      </xdr:nvSpPr>
      <xdr:spPr>
        <a:xfrm>
          <a:off x="1695450" y="9525000"/>
          <a:ext cx="540000" cy="54000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189033</xdr:colOff>
      <xdr:row>24</xdr:row>
      <xdr:rowOff>108448</xdr:rowOff>
    </xdr:from>
    <xdr:to>
      <xdr:col>8</xdr:col>
      <xdr:colOff>192409</xdr:colOff>
      <xdr:row>26</xdr:row>
      <xdr:rowOff>41772</xdr:rowOff>
    </xdr:to>
    <xdr:cxnSp macro="">
      <xdr:nvCxnSpPr>
        <xdr:cNvPr id="68" name="Прямая со стрелкой 67"/>
        <xdr:cNvCxnSpPr/>
      </xdr:nvCxnSpPr>
      <xdr:spPr>
        <a:xfrm>
          <a:off x="3764571" y="6856544"/>
          <a:ext cx="3376" cy="519478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262609</xdr:colOff>
      <xdr:row>35</xdr:row>
      <xdr:rowOff>53105</xdr:rowOff>
    </xdr:from>
    <xdr:to>
      <xdr:col>12</xdr:col>
      <xdr:colOff>265339</xdr:colOff>
      <xdr:row>37</xdr:row>
      <xdr:rowOff>102053</xdr:rowOff>
    </xdr:to>
    <xdr:cxnSp macro="">
      <xdr:nvCxnSpPr>
        <xdr:cNvPr id="69" name="Прямая со стрелкой 68"/>
        <xdr:cNvCxnSpPr/>
      </xdr:nvCxnSpPr>
      <xdr:spPr>
        <a:xfrm>
          <a:off x="5651038" y="8285426"/>
          <a:ext cx="2730" cy="443556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157601</xdr:colOff>
      <xdr:row>35</xdr:row>
      <xdr:rowOff>87124</xdr:rowOff>
    </xdr:from>
    <xdr:to>
      <xdr:col>4</xdr:col>
      <xdr:colOff>167126</xdr:colOff>
      <xdr:row>37</xdr:row>
      <xdr:rowOff>106173</xdr:rowOff>
    </xdr:to>
    <xdr:cxnSp macro="">
      <xdr:nvCxnSpPr>
        <xdr:cNvPr id="70" name="Прямая со стрелкой 69"/>
        <xdr:cNvCxnSpPr/>
      </xdr:nvCxnSpPr>
      <xdr:spPr>
        <a:xfrm flipH="1">
          <a:off x="1953744" y="8319445"/>
          <a:ext cx="9525" cy="413657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115661</xdr:colOff>
      <xdr:row>22</xdr:row>
      <xdr:rowOff>6804</xdr:rowOff>
    </xdr:from>
    <xdr:to>
      <xdr:col>9</xdr:col>
      <xdr:colOff>151661</xdr:colOff>
      <xdr:row>22</xdr:row>
      <xdr:rowOff>42804</xdr:rowOff>
    </xdr:to>
    <xdr:sp macro="" textlink="">
      <xdr:nvSpPr>
        <xdr:cNvPr id="77" name="Блок-схема: узел 76"/>
        <xdr:cNvSpPr/>
      </xdr:nvSpPr>
      <xdr:spPr>
        <a:xfrm>
          <a:off x="4156982" y="5674179"/>
          <a:ext cx="36000" cy="36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88442</xdr:colOff>
      <xdr:row>28</xdr:row>
      <xdr:rowOff>88452</xdr:rowOff>
    </xdr:from>
    <xdr:to>
      <xdr:col>3</xdr:col>
      <xdr:colOff>124442</xdr:colOff>
      <xdr:row>28</xdr:row>
      <xdr:rowOff>124452</xdr:rowOff>
    </xdr:to>
    <xdr:sp macro="" textlink="">
      <xdr:nvSpPr>
        <xdr:cNvPr id="80" name="Блок-схема: узел 79"/>
        <xdr:cNvSpPr/>
      </xdr:nvSpPr>
      <xdr:spPr>
        <a:xfrm>
          <a:off x="1435549" y="6939648"/>
          <a:ext cx="36000" cy="36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27209</xdr:colOff>
      <xdr:row>25</xdr:row>
      <xdr:rowOff>122467</xdr:rowOff>
    </xdr:from>
    <xdr:to>
      <xdr:col>9</xdr:col>
      <xdr:colOff>63209</xdr:colOff>
      <xdr:row>25</xdr:row>
      <xdr:rowOff>158467</xdr:rowOff>
    </xdr:to>
    <xdr:sp macro="" textlink="">
      <xdr:nvSpPr>
        <xdr:cNvPr id="83" name="Блок-схема: узел 82"/>
        <xdr:cNvSpPr/>
      </xdr:nvSpPr>
      <xdr:spPr>
        <a:xfrm>
          <a:off x="4068530" y="6381753"/>
          <a:ext cx="36000" cy="36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101880</xdr:colOff>
      <xdr:row>36</xdr:row>
      <xdr:rowOff>40898</xdr:rowOff>
    </xdr:from>
    <xdr:to>
      <xdr:col>13</xdr:col>
      <xdr:colOff>101880</xdr:colOff>
      <xdr:row>36</xdr:row>
      <xdr:rowOff>148898</xdr:rowOff>
    </xdr:to>
    <xdr:cxnSp macro="">
      <xdr:nvCxnSpPr>
        <xdr:cNvPr id="87" name="Прямая соединительная линия 86"/>
        <xdr:cNvCxnSpPr/>
      </xdr:nvCxnSpPr>
      <xdr:spPr>
        <a:xfrm>
          <a:off x="5939344" y="8470523"/>
          <a:ext cx="0" cy="10800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47880</xdr:colOff>
      <xdr:row>36</xdr:row>
      <xdr:rowOff>101677</xdr:rowOff>
    </xdr:from>
    <xdr:to>
      <xdr:col>13</xdr:col>
      <xdr:colOff>155880</xdr:colOff>
      <xdr:row>36</xdr:row>
      <xdr:rowOff>101677</xdr:rowOff>
    </xdr:to>
    <xdr:cxnSp macro="">
      <xdr:nvCxnSpPr>
        <xdr:cNvPr id="89" name="Прямая соединительная линия 88"/>
        <xdr:cNvCxnSpPr/>
      </xdr:nvCxnSpPr>
      <xdr:spPr>
        <a:xfrm rot="5400000">
          <a:off x="5939344" y="8477302"/>
          <a:ext cx="0" cy="10800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20304</xdr:colOff>
      <xdr:row>36</xdr:row>
      <xdr:rowOff>108481</xdr:rowOff>
    </xdr:from>
    <xdr:to>
      <xdr:col>3</xdr:col>
      <xdr:colOff>128304</xdr:colOff>
      <xdr:row>36</xdr:row>
      <xdr:rowOff>108481</xdr:rowOff>
    </xdr:to>
    <xdr:cxnSp macro="">
      <xdr:nvCxnSpPr>
        <xdr:cNvPr id="90" name="Прямая соединительная линия 89"/>
        <xdr:cNvCxnSpPr/>
      </xdr:nvCxnSpPr>
      <xdr:spPr>
        <a:xfrm rot="5400000">
          <a:off x="1421411" y="8484106"/>
          <a:ext cx="0" cy="10800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37497</xdr:colOff>
      <xdr:row>3</xdr:row>
      <xdr:rowOff>238126</xdr:rowOff>
    </xdr:from>
    <xdr:to>
      <xdr:col>3</xdr:col>
      <xdr:colOff>238126</xdr:colOff>
      <xdr:row>6</xdr:row>
      <xdr:rowOff>180976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697" y="800101"/>
          <a:ext cx="810228" cy="6667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400050</xdr:colOff>
      <xdr:row>2</xdr:row>
      <xdr:rowOff>57150</xdr:rowOff>
    </xdr:from>
    <xdr:to>
      <xdr:col>8</xdr:col>
      <xdr:colOff>276225</xdr:colOff>
      <xdr:row>7</xdr:row>
      <xdr:rowOff>9525</xdr:rowOff>
    </xdr:to>
    <xdr:pic>
      <xdr:nvPicPr>
        <xdr:cNvPr id="8" name="Picture 23" descr="072"/>
        <xdr:cNvPicPr>
          <a:picLocks noChangeAspect="1" noChangeArrowheads="1" noCrop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428625"/>
          <a:ext cx="1095375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Normal="100" workbookViewId="0">
      <selection activeCell="R31" sqref="R31:S31"/>
    </sheetView>
  </sheetViews>
  <sheetFormatPr defaultRowHeight="15"/>
  <cols>
    <col min="1" max="16384" width="9.140625" style="161"/>
  </cols>
  <sheetData>
    <row r="1" spans="1: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</row>
    <row r="19" spans="1: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</row>
    <row r="20" spans="1: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1: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</row>
    <row r="23" spans="1: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</row>
    <row r="24" spans="1:2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</row>
    <row r="25" spans="1: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</row>
    <row r="26" spans="1: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</row>
    <row r="27" spans="1: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1:2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1:2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W69"/>
  <sheetViews>
    <sheetView topLeftCell="B1" zoomScale="150" zoomScaleNormal="150" workbookViewId="0">
      <selection activeCell="AC59" sqref="AC58:AF59"/>
    </sheetView>
  </sheetViews>
  <sheetFormatPr defaultColWidth="3.28515625" defaultRowHeight="15.75"/>
  <cols>
    <col min="1" max="10" width="3.28515625" style="2"/>
    <col min="11" max="14" width="3.42578125" style="2" bestFit="1" customWidth="1"/>
    <col min="15" max="16384" width="3.28515625" style="2"/>
  </cols>
  <sheetData>
    <row r="1" spans="1:4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</row>
    <row r="2" spans="1:47">
      <c r="A2" s="1"/>
      <c r="B2" s="1"/>
      <c r="C2" s="1"/>
      <c r="D2" s="1"/>
      <c r="E2" s="1"/>
      <c r="F2" s="1"/>
      <c r="G2" s="1"/>
      <c r="H2" s="3" t="s">
        <v>2</v>
      </c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</row>
    <row r="3" spans="1:47">
      <c r="A3" s="4" t="s">
        <v>3</v>
      </c>
      <c r="B3" s="4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31"/>
      <c r="AI3" s="131"/>
      <c r="AJ3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</row>
    <row r="4" spans="1:47">
      <c r="A4" s="4" t="s">
        <v>6</v>
      </c>
      <c r="B4" s="4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31"/>
      <c r="AI4" s="48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3"/>
      <c r="AK5" s="139"/>
      <c r="AL5" s="133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1:47">
      <c r="A6" s="4">
        <v>0</v>
      </c>
      <c r="B6" s="4">
        <v>1</v>
      </c>
      <c r="C6" s="1"/>
      <c r="D6" s="1"/>
      <c r="E6" s="5" t="s">
        <v>0</v>
      </c>
      <c r="F6" s="1"/>
      <c r="G6" s="1"/>
      <c r="H6" s="1"/>
      <c r="I6" s="1"/>
      <c r="J6" s="5" t="s">
        <v>0</v>
      </c>
      <c r="K6" s="1"/>
      <c r="L6" s="1"/>
      <c r="M6" s="5" t="s">
        <v>0</v>
      </c>
      <c r="N6" s="1"/>
      <c r="O6" s="1"/>
      <c r="P6" s="5" t="s">
        <v>0</v>
      </c>
      <c r="Q6" s="1"/>
      <c r="R6" s="1"/>
      <c r="S6" s="1"/>
      <c r="T6" s="1"/>
      <c r="U6" s="1"/>
      <c r="V6" s="5" t="s">
        <v>0</v>
      </c>
      <c r="W6" s="1"/>
      <c r="X6" s="1"/>
      <c r="Y6" s="1"/>
      <c r="Z6" s="5" t="s">
        <v>0</v>
      </c>
      <c r="AA6" s="1"/>
      <c r="AB6" s="1"/>
      <c r="AC6" s="1"/>
      <c r="AD6" s="1"/>
      <c r="AE6" s="1"/>
      <c r="AF6" s="1"/>
      <c r="AG6" s="1"/>
      <c r="AH6" s="131"/>
      <c r="AI6" s="131"/>
      <c r="AJ6" s="133"/>
      <c r="AK6" s="139"/>
      <c r="AL6" s="139"/>
      <c r="AM6" s="131"/>
      <c r="AN6" s="131"/>
      <c r="AO6" s="131"/>
      <c r="AP6" s="131"/>
      <c r="AQ6" s="131"/>
      <c r="AR6" s="131"/>
      <c r="AS6" s="131"/>
      <c r="AT6" s="131"/>
      <c r="AU6" s="131"/>
    </row>
    <row r="7" spans="1:4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32"/>
      <c r="AI7" s="131"/>
      <c r="AJ7" s="139"/>
      <c r="AK7" s="139"/>
      <c r="AL7" s="139"/>
      <c r="AM7" s="131"/>
      <c r="AN7" s="131"/>
      <c r="AO7" s="131"/>
      <c r="AP7" s="131"/>
      <c r="AQ7" s="131"/>
      <c r="AR7" s="131"/>
      <c r="AS7" s="131"/>
      <c r="AT7" s="131"/>
      <c r="AU7" s="131"/>
    </row>
    <row r="8" spans="1:4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31"/>
      <c r="AI8" s="131"/>
      <c r="AJ8" s="133"/>
      <c r="AK8" s="139"/>
      <c r="AL8" s="133"/>
      <c r="AM8" s="131"/>
      <c r="AN8" s="131"/>
      <c r="AO8" s="131"/>
      <c r="AP8" s="131"/>
      <c r="AQ8" s="131"/>
      <c r="AR8" s="131"/>
      <c r="AS8" s="131"/>
      <c r="AT8" s="131"/>
      <c r="AU8" s="131"/>
    </row>
    <row r="9" spans="1:4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31"/>
      <c r="AI9" s="131"/>
      <c r="AJ9" s="133"/>
      <c r="AK9" s="139"/>
      <c r="AL9" s="133"/>
      <c r="AM9" s="131"/>
      <c r="AN9" s="131"/>
      <c r="AO9" s="131"/>
      <c r="AP9" s="131"/>
      <c r="AQ9" s="131"/>
      <c r="AR9" s="131"/>
      <c r="AS9" s="131"/>
      <c r="AT9" s="131"/>
      <c r="AU9" s="131"/>
    </row>
    <row r="10" spans="1:4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31"/>
      <c r="AI10" s="131"/>
      <c r="AJ10" s="133"/>
      <c r="AK10" s="139"/>
      <c r="AL10" s="133"/>
      <c r="AM10" s="131"/>
      <c r="AN10" s="131"/>
      <c r="AO10" s="131"/>
      <c r="AP10" s="131"/>
      <c r="AQ10" s="131"/>
      <c r="AR10" s="131"/>
      <c r="AS10" s="131"/>
      <c r="AT10" s="131"/>
      <c r="AU10" s="131"/>
    </row>
    <row r="11" spans="1:4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31"/>
      <c r="AI11" s="131"/>
      <c r="AJ11" s="133"/>
      <c r="AK11" s="133"/>
      <c r="AL11" s="133"/>
      <c r="AM11" s="131"/>
      <c r="AN11" s="131"/>
      <c r="AO11" s="131"/>
      <c r="AP11" s="131"/>
      <c r="AQ11" s="131"/>
      <c r="AR11" s="131"/>
      <c r="AS11" s="131"/>
      <c r="AT11" s="131"/>
      <c r="AU11" s="133"/>
    </row>
    <row r="12" spans="1:4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31"/>
      <c r="AI12" s="131"/>
      <c r="AJ12" s="139"/>
      <c r="AK12" s="139"/>
      <c r="AL12" s="133"/>
      <c r="AM12" s="131"/>
      <c r="AN12" s="131"/>
      <c r="AO12" s="131"/>
      <c r="AP12" s="131"/>
      <c r="AQ12" s="131"/>
      <c r="AR12" s="131"/>
      <c r="AS12" s="131"/>
      <c r="AT12" s="131"/>
      <c r="AU12" s="131"/>
    </row>
    <row r="13" spans="1:4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31"/>
      <c r="AI13" s="131"/>
      <c r="AJ13" s="133"/>
      <c r="AK13" s="133"/>
      <c r="AL13" s="133"/>
      <c r="AM13" s="131"/>
      <c r="AN13" s="131"/>
      <c r="AO13" s="131"/>
      <c r="AP13" s="131"/>
      <c r="AQ13" s="131"/>
      <c r="AR13" s="131"/>
      <c r="AS13" s="131"/>
      <c r="AT13" s="131"/>
      <c r="AU13" s="131"/>
    </row>
    <row r="14" spans="1:47">
      <c r="A14" s="4" t="s">
        <v>7</v>
      </c>
      <c r="B14" s="4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</row>
    <row r="15" spans="1:4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31"/>
      <c r="AI15" s="131"/>
      <c r="AJ15" s="131"/>
      <c r="AK15" s="48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</row>
    <row r="16" spans="1:47">
      <c r="A16" s="4">
        <v>0</v>
      </c>
      <c r="B16" s="1"/>
      <c r="C16" s="4">
        <v>1</v>
      </c>
      <c r="D16" s="1"/>
      <c r="E16" s="5" t="s">
        <v>0</v>
      </c>
      <c r="F16" s="1"/>
      <c r="G16" s="1"/>
      <c r="H16" s="1"/>
      <c r="I16" s="5" t="s">
        <v>0</v>
      </c>
      <c r="J16" s="1"/>
      <c r="K16" s="1"/>
      <c r="L16" s="1"/>
      <c r="M16" s="5" t="s">
        <v>0</v>
      </c>
      <c r="N16" s="1"/>
      <c r="O16" s="1"/>
      <c r="P16" s="1"/>
      <c r="Q16" s="1"/>
      <c r="R16" s="1"/>
      <c r="S16" s="1"/>
      <c r="T16" s="1"/>
      <c r="U16" s="5" t="s">
        <v>0</v>
      </c>
      <c r="V16" s="1"/>
      <c r="W16" s="1"/>
      <c r="X16" s="1"/>
      <c r="Y16" s="5" t="s">
        <v>0</v>
      </c>
      <c r="Z16" s="1"/>
      <c r="AA16" s="1"/>
      <c r="AB16" s="1"/>
      <c r="AC16" s="1"/>
      <c r="AD16" s="1"/>
      <c r="AE16" s="1"/>
      <c r="AF16" s="1"/>
      <c r="AG16" s="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</row>
    <row r="17" spans="1:4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</row>
    <row r="18" spans="1:4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</row>
    <row r="19" spans="1:4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</row>
    <row r="20" spans="1:4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</row>
    <row r="21" spans="1:4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</row>
    <row r="22" spans="1:4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</row>
    <row r="23" spans="1:4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</row>
    <row r="24" spans="1:47">
      <c r="A24" s="4" t="s">
        <v>9</v>
      </c>
      <c r="B24" s="4" t="s">
        <v>10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</row>
    <row r="25" spans="1:4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</row>
    <row r="26" spans="1:47">
      <c r="A26" s="4">
        <v>0</v>
      </c>
      <c r="B26" s="1"/>
      <c r="C26" s="1"/>
      <c r="D26" s="1"/>
      <c r="E26" s="1"/>
      <c r="F26" s="1"/>
      <c r="G26" s="4">
        <v>1</v>
      </c>
      <c r="H26" s="1"/>
      <c r="I26" s="1"/>
      <c r="J26" s="1"/>
      <c r="K26" s="1"/>
      <c r="L26" s="1"/>
      <c r="M26" s="5" t="s">
        <v>0</v>
      </c>
      <c r="N26" s="1"/>
      <c r="O26" s="1"/>
      <c r="P26" s="1"/>
      <c r="Q26" s="1"/>
      <c r="R26" s="1"/>
      <c r="S26" s="5" t="s">
        <v>0</v>
      </c>
      <c r="T26" s="1"/>
      <c r="U26" s="1"/>
      <c r="V26" s="1"/>
      <c r="W26" s="1"/>
      <c r="X26" s="1"/>
      <c r="Y26" s="5" t="s">
        <v>0</v>
      </c>
      <c r="Z26" s="1"/>
      <c r="AA26" s="1"/>
      <c r="AB26" s="1"/>
      <c r="AC26" s="1"/>
      <c r="AD26" s="1"/>
      <c r="AE26" s="1"/>
      <c r="AF26" s="1"/>
      <c r="AG26" s="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</row>
    <row r="27" spans="1:4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</row>
    <row r="28" spans="1:4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</row>
    <row r="29" spans="1:4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</row>
    <row r="30" spans="1:4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</row>
    <row r="31" spans="1:4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</row>
    <row r="32" spans="1:4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</row>
    <row r="33" spans="1:4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</row>
    <row r="34" spans="1:47">
      <c r="A34" s="7" t="s">
        <v>76</v>
      </c>
      <c r="B34" s="7" t="s">
        <v>11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</row>
    <row r="35" spans="1:4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</row>
    <row r="36" spans="1:47">
      <c r="A36" s="6"/>
      <c r="B36" s="6"/>
      <c r="C36" s="6"/>
      <c r="D36" s="6"/>
      <c r="E36" s="6"/>
      <c r="F36" s="6"/>
      <c r="G36" s="6"/>
      <c r="H36" s="6"/>
      <c r="I36" s="6"/>
      <c r="J36" s="5" t="s">
        <v>0</v>
      </c>
      <c r="K36" s="7" t="s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</row>
    <row r="37" spans="1:4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</row>
    <row r="38" spans="1:47">
      <c r="A38" s="7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8">
        <v>2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8">
        <v>4</v>
      </c>
      <c r="AD38" s="6"/>
      <c r="AE38" s="6"/>
      <c r="AF38" s="6"/>
      <c r="AG38" s="6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</row>
    <row r="39" spans="1:4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</row>
    <row r="40" spans="1:4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</row>
    <row r="41" spans="1:47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</row>
    <row r="42" spans="1:4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1"/>
      <c r="AI42" s="131"/>
      <c r="AJ42" s="131"/>
      <c r="AK42" s="131"/>
      <c r="AL42" s="131"/>
      <c r="AM42" s="132"/>
      <c r="AN42" s="131"/>
      <c r="AO42" s="131"/>
      <c r="AP42" s="131"/>
      <c r="AQ42" s="131"/>
      <c r="AR42" s="131"/>
      <c r="AS42" s="131"/>
      <c r="AT42" s="131"/>
      <c r="AU42" s="131"/>
    </row>
    <row r="43" spans="1:4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</row>
    <row r="45" spans="1:4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</row>
    <row r="46" spans="1:47">
      <c r="A46" s="7" t="s">
        <v>78</v>
      </c>
      <c r="B46" s="7" t="s">
        <v>12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</row>
    <row r="47" spans="1:47">
      <c r="A47" s="6"/>
      <c r="B47" s="7" t="s">
        <v>13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</row>
    <row r="48" spans="1:4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</row>
    <row r="49" spans="1:49">
      <c r="A49" s="6"/>
      <c r="B49" s="6"/>
      <c r="C49" s="8">
        <v>24</v>
      </c>
      <c r="D49" s="6"/>
      <c r="E49" s="6"/>
      <c r="F49" s="6"/>
      <c r="G49" s="6"/>
      <c r="H49" s="6"/>
      <c r="I49" s="6"/>
      <c r="J49" s="6"/>
      <c r="K49" s="6"/>
      <c r="L49" s="6"/>
      <c r="M49" s="8">
        <v>54</v>
      </c>
      <c r="N49" s="6"/>
      <c r="O49" s="6"/>
      <c r="P49" s="6"/>
      <c r="Q49" s="6"/>
      <c r="R49" s="5" t="s">
        <v>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</row>
    <row r="50" spans="1:4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</row>
    <row r="51" spans="1:4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</row>
    <row r="52" spans="1:4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</row>
    <row r="53" spans="1:4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</row>
    <row r="54" spans="1:4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31">
        <f>COUNTIF(E6,4)</f>
        <v>0</v>
      </c>
      <c r="AI54" s="131">
        <f>COUNTIF(J6,9)</f>
        <v>0</v>
      </c>
      <c r="AJ54" s="131">
        <f>COUNTIF(M6,12)</f>
        <v>0</v>
      </c>
      <c r="AK54" s="131">
        <f>COUNTIF(P6,15)</f>
        <v>0</v>
      </c>
      <c r="AL54" s="131">
        <f>COUNTIF(V6,21)</f>
        <v>0</v>
      </c>
      <c r="AM54" s="131">
        <f>COUNTIF(Z6,25)</f>
        <v>0</v>
      </c>
      <c r="AN54" s="131">
        <f>COUNTIF(E16,2)</f>
        <v>0</v>
      </c>
      <c r="AO54" s="131">
        <f>COUNTIF(I16,4)</f>
        <v>0</v>
      </c>
      <c r="AP54" s="131">
        <f>COUNTIF(M16,6)</f>
        <v>0</v>
      </c>
      <c r="AQ54" s="131">
        <f>COUNTIF(U16,10)</f>
        <v>0</v>
      </c>
      <c r="AR54" s="131">
        <f>COUNTIF(Y16,12)</f>
        <v>0</v>
      </c>
      <c r="AS54" s="131">
        <f>COUNTIF(M26,2)</f>
        <v>0</v>
      </c>
      <c r="AT54" s="131">
        <f>COUNTIF(Y26,3)</f>
        <v>0</v>
      </c>
      <c r="AU54" s="131">
        <f>COUNTIF(Y26,4)</f>
        <v>0</v>
      </c>
      <c r="AV54" s="2">
        <f>COUNTIF(J36,7)</f>
        <v>0</v>
      </c>
      <c r="AW54" s="2">
        <f>COUNTIF(R49,69)</f>
        <v>0</v>
      </c>
    </row>
    <row r="55" spans="1:4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</row>
    <row r="56" spans="1:4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</row>
    <row r="57" spans="1:49" ht="16.5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12"/>
      <c r="L57" s="12"/>
      <c r="M57" s="12"/>
      <c r="N57" s="12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9"/>
      <c r="AD57" s="9"/>
      <c r="AE57" s="9"/>
      <c r="AF57" s="9"/>
      <c r="AG57" s="9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</row>
    <row r="58" spans="1:49" ht="16.5" thickBot="1">
      <c r="A58" s="6"/>
      <c r="B58" s="6"/>
      <c r="C58" s="6"/>
      <c r="D58" s="6"/>
      <c r="E58" s="6"/>
      <c r="F58" s="6"/>
      <c r="G58" s="6"/>
      <c r="H58" s="6"/>
      <c r="I58" s="6"/>
      <c r="J58" s="10"/>
      <c r="K58" s="16">
        <f>SUM(AH54:AW54)</f>
        <v>0</v>
      </c>
      <c r="L58" s="16">
        <f>SUM(AH54:AW54)</f>
        <v>0</v>
      </c>
      <c r="M58" s="16">
        <f>SUM(AH54:AW54)</f>
        <v>0</v>
      </c>
      <c r="N58" s="130">
        <f>SUM(AH54:AW54)</f>
        <v>0</v>
      </c>
      <c r="O58" s="11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9"/>
      <c r="AD58" s="9"/>
      <c r="AE58" s="11" t="str">
        <f>REPT(AN55,1)</f>
        <v/>
      </c>
      <c r="AF58" s="6" t="str">
        <f>REPT(AN55,1)</f>
        <v/>
      </c>
      <c r="AG58" s="6" t="str">
        <f>REPT(AN55,1)</f>
        <v/>
      </c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</row>
    <row r="59" spans="1:49">
      <c r="A59" s="6"/>
      <c r="B59" s="6"/>
      <c r="C59" s="6"/>
      <c r="D59" s="6"/>
      <c r="E59" s="6"/>
      <c r="F59" s="6"/>
      <c r="G59" s="7" t="s">
        <v>14</v>
      </c>
      <c r="H59" s="6"/>
      <c r="I59" s="6"/>
      <c r="J59" s="6"/>
      <c r="K59" s="15">
        <v>5</v>
      </c>
      <c r="L59" s="14">
        <v>4</v>
      </c>
      <c r="M59" s="14">
        <v>3</v>
      </c>
      <c r="N59" s="14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3"/>
      <c r="AE59" s="6"/>
      <c r="AF59" s="6"/>
      <c r="AG59" s="6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</row>
    <row r="60" spans="1:4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</row>
    <row r="61" spans="1:49"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</row>
    <row r="62" spans="1:49"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</row>
    <row r="63" spans="1:49"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</row>
    <row r="64" spans="1:49"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</row>
    <row r="65" spans="10:47"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</row>
    <row r="66" spans="10:47"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</row>
    <row r="67" spans="10:47"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</row>
    <row r="68" spans="10:47"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</row>
    <row r="69" spans="10:47"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</row>
  </sheetData>
  <conditionalFormatting sqref="AO63">
    <cfRule type="cellIs" dxfId="33" priority="21" operator="between">
      <formula>1</formula>
      <formula>9</formula>
    </cfRule>
  </conditionalFormatting>
  <conditionalFormatting sqref="AN55">
    <cfRule type="cellIs" dxfId="32" priority="18" operator="equal">
      <formula>5</formula>
    </cfRule>
    <cfRule type="cellIs" dxfId="31" priority="19" operator="equal">
      <formula>6</formula>
    </cfRule>
  </conditionalFormatting>
  <conditionalFormatting sqref="K58">
    <cfRule type="cellIs" dxfId="30" priority="16" operator="equal">
      <formula>15</formula>
    </cfRule>
    <cfRule type="cellIs" dxfId="29" priority="17" operator="equal">
      <formula>15</formula>
    </cfRule>
  </conditionalFormatting>
  <conditionalFormatting sqref="L58">
    <cfRule type="cellIs" dxfId="28" priority="13" operator="equal">
      <formula>12</formula>
    </cfRule>
    <cfRule type="cellIs" dxfId="27" priority="14" operator="equal">
      <formula>13</formula>
    </cfRule>
    <cfRule type="cellIs" dxfId="26" priority="15" operator="equal">
      <formula>14</formula>
    </cfRule>
  </conditionalFormatting>
  <conditionalFormatting sqref="M58">
    <cfRule type="cellIs" dxfId="25" priority="9" operator="equal">
      <formula>8</formula>
    </cfRule>
    <cfRule type="cellIs" dxfId="24" priority="10" operator="equal">
      <formula>9</formula>
    </cfRule>
    <cfRule type="cellIs" dxfId="23" priority="11" operator="equal">
      <formula>10</formula>
    </cfRule>
    <cfRule type="cellIs" dxfId="22" priority="12" operator="equal">
      <formula>11</formula>
    </cfRule>
  </conditionalFormatting>
  <conditionalFormatting sqref="N58">
    <cfRule type="cellIs" dxfId="21" priority="1" operator="equal">
      <formula>0</formula>
    </cfRule>
    <cfRule type="cellIs" dxfId="20" priority="2" operator="equal">
      <formula>7</formula>
    </cfRule>
    <cfRule type="cellIs" dxfId="19" priority="3" operator="equal">
      <formula>6</formula>
    </cfRule>
    <cfRule type="cellIs" dxfId="18" priority="4" operator="equal">
      <formula>5</formula>
    </cfRule>
    <cfRule type="cellIs" dxfId="17" priority="5" operator="equal">
      <formula>4</formula>
    </cfRule>
    <cfRule type="cellIs" dxfId="16" priority="6" operator="equal">
      <formula>3</formula>
    </cfRule>
    <cfRule type="cellIs" dxfId="15" priority="7" operator="equal">
      <formula>2</formula>
    </cfRule>
    <cfRule type="cellIs" dxfId="14" priority="8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K77"/>
  <sheetViews>
    <sheetView zoomScale="120" zoomScaleNormal="120" workbookViewId="0">
      <selection activeCell="I9" sqref="I9"/>
    </sheetView>
  </sheetViews>
  <sheetFormatPr defaultColWidth="5.7109375" defaultRowHeight="30" customHeight="1"/>
  <cols>
    <col min="26" max="27" width="7.42578125" bestFit="1" customWidth="1"/>
  </cols>
  <sheetData>
    <row r="1" spans="1:37" s="37" customFormat="1" ht="30" customHeight="1">
      <c r="A1" s="35"/>
      <c r="B1" s="35"/>
      <c r="C1" s="35"/>
      <c r="D1" s="35"/>
      <c r="E1" s="35"/>
      <c r="F1" s="35"/>
      <c r="G1" s="36"/>
      <c r="H1" s="35" t="s">
        <v>21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7" s="33" customFormat="1" ht="20.100000000000001" customHeight="1">
      <c r="A2" s="32"/>
      <c r="B2" s="32"/>
      <c r="C2" s="135" t="s">
        <v>22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7" ht="30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48"/>
      <c r="V3" s="49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7" ht="30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7" s="44" customFormat="1" ht="30" customHeight="1">
      <c r="A5" s="41"/>
      <c r="B5" s="43" t="str">
        <f>IF(I9=6,"П",".")</f>
        <v>.</v>
      </c>
      <c r="C5" s="43" t="str">
        <f>IF(H8=3,"и",".")</f>
        <v>.</v>
      </c>
      <c r="D5" s="43" t="str">
        <f>IF(G9=7,"ф",".")</f>
        <v>.</v>
      </c>
      <c r="E5" s="43" t="str">
        <f>IF(F10=3,"а",".")</f>
        <v>.</v>
      </c>
      <c r="F5" s="43" t="str">
        <f>IF(E9=4,"г",".")</f>
        <v>.</v>
      </c>
      <c r="G5" s="43" t="str">
        <f>IF(D10=1,"о",".")</f>
        <v>.</v>
      </c>
      <c r="H5" s="43" t="str">
        <f>IF(C9=1,"р",".")</f>
        <v>.</v>
      </c>
      <c r="I5" s="41"/>
      <c r="J5" s="41"/>
      <c r="K5" s="41"/>
      <c r="L5" s="43" t="str">
        <f>IF(R9=2,"А",".")</f>
        <v>.</v>
      </c>
      <c r="M5" s="43" t="str">
        <f>IF(Q8=1,"р",".")</f>
        <v>.</v>
      </c>
      <c r="N5" s="43" t="str">
        <f>IF(P10=8,"х",".")</f>
        <v>.</v>
      </c>
      <c r="O5" s="43" t="str">
        <f>IF(O8=4,"и",".")</f>
        <v>.</v>
      </c>
      <c r="P5" s="43" t="str">
        <f>IF(N10=6,"м",".")</f>
        <v>.</v>
      </c>
      <c r="Q5" s="43" t="str">
        <f>IF(M9=4,"е",".")</f>
        <v>.</v>
      </c>
      <c r="R5" s="43" t="str">
        <f>IF(L8=9,"д",".")</f>
        <v>.</v>
      </c>
      <c r="S5" s="41"/>
      <c r="T5" s="41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7" ht="30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7" ht="30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37" s="40" customFormat="1" ht="30" customHeight="1">
      <c r="A8" s="39"/>
      <c r="B8" s="39"/>
      <c r="C8" s="39">
        <v>8</v>
      </c>
      <c r="D8" s="39">
        <v>4</v>
      </c>
      <c r="E8" s="39">
        <v>6</v>
      </c>
      <c r="F8" s="39">
        <v>4</v>
      </c>
      <c r="G8" s="39">
        <v>5</v>
      </c>
      <c r="H8" s="45" t="s">
        <v>19</v>
      </c>
      <c r="I8" s="39">
        <v>1</v>
      </c>
      <c r="J8" s="39"/>
      <c r="K8" s="39"/>
      <c r="L8" s="45" t="s">
        <v>19</v>
      </c>
      <c r="M8" s="39">
        <v>7</v>
      </c>
      <c r="N8" s="39">
        <v>5</v>
      </c>
      <c r="O8" s="45" t="s">
        <v>19</v>
      </c>
      <c r="P8" s="39">
        <v>3</v>
      </c>
      <c r="Q8" s="45" t="s">
        <v>19</v>
      </c>
      <c r="R8" s="39">
        <v>7</v>
      </c>
      <c r="S8" s="39"/>
      <c r="T8" s="39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7" s="40" customFormat="1" ht="30" customHeight="1">
      <c r="A9" s="39"/>
      <c r="B9" s="39"/>
      <c r="C9" s="42" t="s">
        <v>19</v>
      </c>
      <c r="D9" s="39">
        <v>6</v>
      </c>
      <c r="E9" s="42" t="s">
        <v>19</v>
      </c>
      <c r="F9" s="39">
        <v>8</v>
      </c>
      <c r="G9" s="42" t="s">
        <v>19</v>
      </c>
      <c r="H9" s="39">
        <v>9</v>
      </c>
      <c r="I9" s="45" t="s">
        <v>19</v>
      </c>
      <c r="J9" s="39"/>
      <c r="K9" s="39"/>
      <c r="L9" s="39">
        <v>5</v>
      </c>
      <c r="M9" s="45" t="s">
        <v>19</v>
      </c>
      <c r="N9" s="39">
        <v>8</v>
      </c>
      <c r="O9" s="39">
        <v>5</v>
      </c>
      <c r="P9" s="39">
        <v>4</v>
      </c>
      <c r="Q9" s="39">
        <v>3</v>
      </c>
      <c r="R9" s="45" t="s">
        <v>19</v>
      </c>
      <c r="S9" s="39"/>
      <c r="T9" s="39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7" s="40" customFormat="1" ht="30" customHeight="1">
      <c r="A10" s="39"/>
      <c r="B10" s="39">
        <v>1</v>
      </c>
      <c r="C10" s="39">
        <v>0</v>
      </c>
      <c r="D10" s="42" t="s">
        <v>19</v>
      </c>
      <c r="E10" s="39">
        <v>1</v>
      </c>
      <c r="F10" s="42" t="s">
        <v>19</v>
      </c>
      <c r="G10" s="39">
        <v>3</v>
      </c>
      <c r="H10" s="39">
        <v>2</v>
      </c>
      <c r="I10" s="39">
        <v>7</v>
      </c>
      <c r="J10" s="39"/>
      <c r="K10" s="39"/>
      <c r="L10" s="39">
        <v>4</v>
      </c>
      <c r="M10" s="39">
        <v>2</v>
      </c>
      <c r="N10" s="45" t="s">
        <v>19</v>
      </c>
      <c r="O10" s="39">
        <v>8</v>
      </c>
      <c r="P10" s="45" t="s">
        <v>19</v>
      </c>
      <c r="Q10" s="39">
        <v>8</v>
      </c>
      <c r="R10" s="39">
        <v>5</v>
      </c>
      <c r="S10" s="39"/>
      <c r="T10" s="39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7" ht="30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K11" s="45" t="s">
        <v>19</v>
      </c>
    </row>
    <row r="12" spans="1:37" ht="30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7" ht="30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7" ht="30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7" ht="30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7" ht="30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64" spans="1:20" ht="30" customHeight="1">
      <c r="A64" s="17"/>
      <c r="B64" s="17"/>
      <c r="C64" s="17"/>
      <c r="D64" s="17"/>
      <c r="E64" s="17"/>
      <c r="F64" s="17"/>
      <c r="G64" s="17" t="s">
        <v>15</v>
      </c>
      <c r="H64" s="17"/>
      <c r="I64" s="18"/>
      <c r="J64" s="17"/>
      <c r="K64" s="17"/>
      <c r="L64" s="17"/>
      <c r="M64" s="17"/>
      <c r="N64" s="17"/>
      <c r="O64" s="17"/>
      <c r="P64" s="18"/>
      <c r="Q64" s="18"/>
      <c r="R64" s="18"/>
      <c r="S64" s="18"/>
      <c r="T64" s="18"/>
    </row>
    <row r="65" spans="1:20" ht="30" customHeight="1">
      <c r="A65" s="19"/>
      <c r="B65" s="19"/>
      <c r="C65" s="19"/>
      <c r="D65" s="20" t="s">
        <v>16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1"/>
      <c r="Q65" s="21"/>
      <c r="R65" s="21"/>
      <c r="S65" s="21"/>
      <c r="T65" s="21"/>
    </row>
    <row r="66" spans="1:20" ht="30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18"/>
      <c r="S66" s="17"/>
      <c r="T66" s="18"/>
    </row>
    <row r="67" spans="1:20" ht="30" customHeight="1" thickBo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3"/>
      <c r="Q67" s="22"/>
      <c r="R67" s="23"/>
      <c r="S67" s="23"/>
      <c r="T67" s="23"/>
    </row>
    <row r="68" spans="1:20" ht="30" customHeight="1" thickTop="1" thickBot="1">
      <c r="A68" s="24"/>
      <c r="B68" s="24" t="s">
        <v>17</v>
      </c>
      <c r="C68" s="25" t="s">
        <v>18</v>
      </c>
      <c r="D68" s="25" t="s">
        <v>18</v>
      </c>
      <c r="E68" s="25" t="s">
        <v>18</v>
      </c>
      <c r="F68" s="25" t="s">
        <v>18</v>
      </c>
      <c r="G68" s="25" t="s">
        <v>18</v>
      </c>
      <c r="H68" s="26" t="s">
        <v>18</v>
      </c>
      <c r="I68" s="23"/>
      <c r="J68" s="22"/>
      <c r="K68" s="22"/>
      <c r="L68" s="22"/>
      <c r="M68" s="22"/>
      <c r="N68" s="24" t="s">
        <v>18</v>
      </c>
      <c r="O68" s="25" t="s">
        <v>18</v>
      </c>
      <c r="P68" s="25" t="s">
        <v>18</v>
      </c>
      <c r="Q68" s="25" t="s">
        <v>18</v>
      </c>
      <c r="R68" s="25" t="s">
        <v>18</v>
      </c>
      <c r="S68" s="25" t="s">
        <v>18</v>
      </c>
      <c r="T68" s="26" t="s">
        <v>18</v>
      </c>
    </row>
    <row r="69" spans="1:20" ht="30" customHeight="1" thickTop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30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M70" s="22"/>
      <c r="N70" s="23"/>
      <c r="O70" s="22"/>
      <c r="P70" s="22"/>
      <c r="Q70" s="22"/>
      <c r="R70" s="22"/>
      <c r="S70" s="23"/>
      <c r="T70" s="22"/>
    </row>
    <row r="71" spans="1:20" ht="30" customHeight="1">
      <c r="A71" s="22"/>
      <c r="B71" s="22">
        <v>6</v>
      </c>
      <c r="C71" s="27" t="s">
        <v>19</v>
      </c>
      <c r="D71" s="22">
        <v>3</v>
      </c>
      <c r="E71" s="27" t="s">
        <v>19</v>
      </c>
      <c r="F71" s="22">
        <v>7</v>
      </c>
      <c r="G71" s="22">
        <v>8</v>
      </c>
      <c r="H71" s="22">
        <v>5</v>
      </c>
      <c r="I71" s="22"/>
      <c r="J71" s="22"/>
      <c r="K71" s="22"/>
      <c r="L71" s="22"/>
      <c r="M71" s="22"/>
      <c r="N71" s="22">
        <v>3</v>
      </c>
      <c r="O71" s="22">
        <v>7</v>
      </c>
      <c r="P71" s="27" t="s">
        <v>19</v>
      </c>
      <c r="Q71" s="22">
        <v>7</v>
      </c>
      <c r="R71" s="22">
        <v>4</v>
      </c>
      <c r="S71" s="22">
        <v>3</v>
      </c>
      <c r="T71" s="27" t="s">
        <v>19</v>
      </c>
    </row>
    <row r="72" spans="1:20" ht="30" customHeight="1">
      <c r="A72" s="22"/>
      <c r="B72" s="22"/>
      <c r="C72" s="22">
        <v>3</v>
      </c>
      <c r="D72" s="27" t="s">
        <v>19</v>
      </c>
      <c r="E72" s="22">
        <v>4</v>
      </c>
      <c r="F72" s="27" t="s">
        <v>19</v>
      </c>
      <c r="G72" s="22">
        <v>8</v>
      </c>
      <c r="H72" s="22">
        <v>2</v>
      </c>
      <c r="I72" s="22"/>
      <c r="J72" s="22"/>
      <c r="L72" s="22"/>
      <c r="M72" s="22"/>
      <c r="N72" s="22">
        <v>4</v>
      </c>
      <c r="O72" s="27" t="s">
        <v>19</v>
      </c>
      <c r="P72" s="22">
        <v>4</v>
      </c>
      <c r="Q72" s="27" t="s">
        <v>19</v>
      </c>
      <c r="R72" s="22">
        <v>2</v>
      </c>
      <c r="S72" s="27" t="s">
        <v>19</v>
      </c>
      <c r="T72" s="22">
        <v>5</v>
      </c>
    </row>
    <row r="73" spans="1:20" ht="30" customHeight="1">
      <c r="A73" s="27"/>
      <c r="B73" s="27" t="s">
        <v>19</v>
      </c>
      <c r="C73" s="22">
        <v>9</v>
      </c>
      <c r="D73" s="22">
        <v>3</v>
      </c>
      <c r="E73" s="22">
        <v>6</v>
      </c>
      <c r="F73" s="22">
        <v>7</v>
      </c>
      <c r="G73" s="27">
        <v>6</v>
      </c>
      <c r="H73" s="28">
        <v>7</v>
      </c>
      <c r="I73" s="22"/>
      <c r="J73" s="22"/>
      <c r="K73" s="22"/>
      <c r="L73" s="22"/>
      <c r="M73" s="22"/>
      <c r="N73" s="27" t="s">
        <v>19</v>
      </c>
      <c r="O73" s="22">
        <v>1</v>
      </c>
      <c r="P73" s="22">
        <v>0</v>
      </c>
      <c r="Q73" s="22">
        <v>6</v>
      </c>
      <c r="R73" s="27" t="s">
        <v>19</v>
      </c>
      <c r="S73" s="22">
        <v>9</v>
      </c>
      <c r="T73" s="22">
        <v>3</v>
      </c>
    </row>
    <row r="74" spans="1:20" ht="30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30" customHeight="1">
      <c r="A75" s="22"/>
      <c r="B75" s="22"/>
      <c r="C75" s="29" t="s">
        <v>20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30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30"/>
      <c r="M76" s="22"/>
      <c r="N76" s="22"/>
      <c r="O76" s="22"/>
      <c r="P76" s="22"/>
      <c r="Q76" s="22"/>
      <c r="R76" s="22"/>
      <c r="S76" s="22"/>
      <c r="T76" s="22"/>
    </row>
    <row r="77" spans="1:20" ht="30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3"/>
      <c r="T77" s="23"/>
    </row>
  </sheetData>
  <protectedRanges>
    <protectedRange sqref="AK11 C9 D10 E9 F10 G9 R9 Q8 P10 O8 N10 M9 L8 H8 I9" name="Диапазон1_3"/>
  </protectedRange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R22"/>
  <sheetViews>
    <sheetView topLeftCell="A2" zoomScale="110" zoomScaleNormal="110" workbookViewId="0">
      <selection activeCell="K18" sqref="K18"/>
    </sheetView>
  </sheetViews>
  <sheetFormatPr defaultRowHeight="15.75"/>
  <cols>
    <col min="2" max="2" width="13.7109375" customWidth="1"/>
    <col min="3" max="10" width="7.7109375" customWidth="1"/>
    <col min="11" max="11" width="22" customWidth="1"/>
    <col min="12" max="12" width="4.140625" customWidth="1"/>
    <col min="13" max="13" width="11.140625" style="73" customWidth="1"/>
    <col min="14" max="14" width="9.140625" customWidth="1"/>
  </cols>
  <sheetData>
    <row r="1" spans="1:18">
      <c r="A1" s="52"/>
      <c r="B1" s="65"/>
      <c r="C1" s="65"/>
      <c r="D1" s="65"/>
      <c r="E1" s="65"/>
      <c r="F1" s="65"/>
      <c r="G1" s="65"/>
      <c r="H1" s="65"/>
      <c r="I1" s="65"/>
      <c r="J1" s="65"/>
      <c r="K1" s="65"/>
      <c r="L1" s="52"/>
      <c r="M1" s="71"/>
      <c r="N1" s="52"/>
      <c r="O1" s="48"/>
      <c r="P1" s="48"/>
      <c r="Q1" s="48"/>
      <c r="R1" s="48"/>
    </row>
    <row r="2" spans="1:18" s="54" customFormat="1" ht="26.25">
      <c r="A2" s="53"/>
      <c r="B2" s="66"/>
      <c r="C2" s="67"/>
      <c r="D2" s="65"/>
      <c r="E2" s="65"/>
      <c r="F2" s="65"/>
      <c r="G2" s="65"/>
      <c r="H2" s="65"/>
      <c r="I2" s="65"/>
      <c r="J2" s="65"/>
      <c r="K2" s="65"/>
      <c r="L2" s="53"/>
      <c r="M2" s="71"/>
      <c r="N2" s="53"/>
      <c r="O2" s="136"/>
      <c r="P2" s="136"/>
      <c r="Q2" s="136"/>
      <c r="R2" s="136"/>
    </row>
    <row r="3" spans="1: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71"/>
      <c r="N3" s="52"/>
      <c r="O3" s="48"/>
      <c r="P3" s="48"/>
      <c r="Q3" s="48"/>
      <c r="R3" s="48"/>
    </row>
    <row r="4" spans="1:18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70"/>
      <c r="N4" s="31"/>
      <c r="O4" s="48"/>
      <c r="P4" s="48"/>
      <c r="Q4" s="48"/>
      <c r="R4" s="48"/>
    </row>
    <row r="5" spans="1:18" s="34" customFormat="1" ht="20.100000000000001" customHeight="1" thickTop="1" thickBot="1">
      <c r="A5" s="60" t="s">
        <v>30</v>
      </c>
      <c r="B5" s="56"/>
      <c r="C5" s="59"/>
      <c r="D5" s="62" t="s">
        <v>25</v>
      </c>
      <c r="E5" s="63"/>
      <c r="F5" s="63"/>
      <c r="G5" s="63"/>
      <c r="H5" s="63"/>
      <c r="I5" s="63"/>
      <c r="J5" s="63"/>
      <c r="K5" s="64"/>
      <c r="L5" s="68" t="s">
        <v>0</v>
      </c>
      <c r="M5" s="70" t="str">
        <f>IF(L5=10,"верно","подумай!")</f>
        <v>подумай!</v>
      </c>
      <c r="N5" s="59"/>
      <c r="O5" s="93"/>
      <c r="P5" s="93"/>
      <c r="Q5" s="93"/>
      <c r="R5" s="93"/>
    </row>
    <row r="6" spans="1:18" s="34" customFormat="1" ht="20.100000000000001" customHeight="1" thickTop="1" thickBot="1">
      <c r="A6" s="60" t="s">
        <v>31</v>
      </c>
      <c r="B6" s="56"/>
      <c r="C6" s="59"/>
      <c r="D6" s="62" t="s">
        <v>28</v>
      </c>
      <c r="E6" s="63"/>
      <c r="F6" s="63"/>
      <c r="G6" s="63"/>
      <c r="H6" s="63"/>
      <c r="I6" s="63"/>
      <c r="J6" s="63"/>
      <c r="K6" s="64"/>
      <c r="L6" s="68" t="s">
        <v>0</v>
      </c>
      <c r="M6" s="70" t="str">
        <f>IF(L6=8,"верно!","подумай!")</f>
        <v>подумай!</v>
      </c>
      <c r="N6" s="59"/>
      <c r="O6" s="93"/>
      <c r="P6" s="93"/>
      <c r="Q6" s="93"/>
      <c r="R6" s="93"/>
    </row>
    <row r="7" spans="1:18" s="34" customFormat="1" ht="20.100000000000001" customHeight="1" thickTop="1" thickBot="1">
      <c r="A7" s="60" t="s">
        <v>32</v>
      </c>
      <c r="B7" s="56"/>
      <c r="C7" s="59"/>
      <c r="D7" s="62" t="s">
        <v>39</v>
      </c>
      <c r="E7" s="63"/>
      <c r="F7" s="63"/>
      <c r="G7" s="63"/>
      <c r="H7" s="63"/>
      <c r="I7" s="63"/>
      <c r="J7" s="63"/>
      <c r="K7" s="64"/>
      <c r="L7" s="68" t="s">
        <v>0</v>
      </c>
      <c r="M7" s="70" t="str">
        <f>IF(L7=11,"верно!","подумай!")</f>
        <v>подумай!</v>
      </c>
      <c r="N7" s="59"/>
      <c r="O7" s="93"/>
      <c r="P7" s="93"/>
      <c r="Q7" s="93"/>
      <c r="R7" s="93"/>
    </row>
    <row r="8" spans="1:18" s="34" customFormat="1" ht="20.100000000000001" customHeight="1" thickTop="1" thickBot="1">
      <c r="A8" s="60" t="s">
        <v>89</v>
      </c>
      <c r="B8" s="56"/>
      <c r="C8" s="59"/>
      <c r="D8" s="62" t="s">
        <v>26</v>
      </c>
      <c r="E8" s="63"/>
      <c r="F8" s="63"/>
      <c r="G8" s="63"/>
      <c r="H8" s="63"/>
      <c r="I8" s="63"/>
      <c r="J8" s="63"/>
      <c r="K8" s="64"/>
      <c r="L8" s="68" t="s">
        <v>0</v>
      </c>
      <c r="M8" s="70" t="str">
        <f>IF(L8=2,"верно","подумай!")</f>
        <v>подумай!</v>
      </c>
      <c r="N8" s="59"/>
      <c r="O8" s="93"/>
      <c r="P8" s="93"/>
      <c r="Q8" s="93"/>
      <c r="R8" s="93"/>
    </row>
    <row r="9" spans="1:18" s="34" customFormat="1" ht="20.100000000000001" customHeight="1" thickTop="1" thickBot="1">
      <c r="A9" s="60" t="s">
        <v>33</v>
      </c>
      <c r="B9" s="56"/>
      <c r="C9" s="59"/>
      <c r="D9" s="62" t="s">
        <v>40</v>
      </c>
      <c r="E9" s="63"/>
      <c r="F9" s="63"/>
      <c r="G9" s="63"/>
      <c r="H9" s="63"/>
      <c r="I9" s="63"/>
      <c r="J9" s="63"/>
      <c r="K9" s="64"/>
      <c r="L9" s="68" t="s">
        <v>0</v>
      </c>
      <c r="M9" s="70" t="str">
        <f>IF(L9=9,"верно","подумай!")</f>
        <v>подумай!</v>
      </c>
      <c r="N9" s="59"/>
      <c r="O9" s="93"/>
      <c r="P9" s="93"/>
      <c r="Q9" s="93"/>
      <c r="R9" s="93"/>
    </row>
    <row r="10" spans="1:18" s="34" customFormat="1" ht="20.100000000000001" customHeight="1" thickTop="1" thickBot="1">
      <c r="A10" s="60" t="s">
        <v>88</v>
      </c>
      <c r="B10" s="56"/>
      <c r="C10" s="59"/>
      <c r="D10" s="62" t="s">
        <v>23</v>
      </c>
      <c r="E10" s="63"/>
      <c r="F10" s="63"/>
      <c r="G10" s="63"/>
      <c r="H10" s="63"/>
      <c r="I10" s="63"/>
      <c r="J10" s="63"/>
      <c r="K10" s="64"/>
      <c r="L10" s="68" t="s">
        <v>0</v>
      </c>
      <c r="M10" s="70" t="str">
        <f>IF(L10=1,"верно","подумай!")</f>
        <v>подумай!</v>
      </c>
      <c r="N10" s="59"/>
      <c r="O10" s="93"/>
      <c r="P10" s="93"/>
      <c r="Q10" s="93"/>
      <c r="R10" s="93"/>
    </row>
    <row r="11" spans="1:18" s="34" customFormat="1" ht="20.100000000000001" customHeight="1" thickTop="1" thickBot="1">
      <c r="A11" s="60" t="s">
        <v>34</v>
      </c>
      <c r="B11" s="56"/>
      <c r="C11" s="59"/>
      <c r="D11" s="62" t="s">
        <v>24</v>
      </c>
      <c r="E11" s="63"/>
      <c r="F11" s="63"/>
      <c r="G11" s="63"/>
      <c r="H11" s="63"/>
      <c r="I11" s="63"/>
      <c r="J11" s="63"/>
      <c r="K11" s="64"/>
      <c r="L11" s="68" t="s">
        <v>0</v>
      </c>
      <c r="M11" s="70" t="str">
        <f>IF(L11=3,"верно","подумай!")</f>
        <v>подумай!</v>
      </c>
      <c r="N11" s="59"/>
      <c r="O11" s="93"/>
      <c r="P11" s="93"/>
      <c r="Q11" s="93"/>
      <c r="R11" s="93"/>
    </row>
    <row r="12" spans="1:18" s="34" customFormat="1" ht="20.100000000000001" customHeight="1" thickTop="1" thickBot="1">
      <c r="A12" s="60" t="s">
        <v>35</v>
      </c>
      <c r="B12" s="56"/>
      <c r="C12" s="59"/>
      <c r="D12" s="62" t="s">
        <v>29</v>
      </c>
      <c r="E12" s="63"/>
      <c r="F12" s="63"/>
      <c r="G12" s="63"/>
      <c r="H12" s="63"/>
      <c r="I12" s="63"/>
      <c r="J12" s="63"/>
      <c r="K12" s="64"/>
      <c r="L12" s="68" t="s">
        <v>0</v>
      </c>
      <c r="M12" s="70" t="str">
        <f>IF(L12=7,"верно","подумай!")</f>
        <v>подумай!</v>
      </c>
      <c r="N12" s="59"/>
      <c r="O12" s="93"/>
      <c r="P12" s="93"/>
      <c r="Q12" s="93"/>
      <c r="R12" s="93"/>
    </row>
    <row r="13" spans="1:18" s="34" customFormat="1" ht="20.100000000000001" customHeight="1" thickTop="1" thickBot="1">
      <c r="A13" s="60" t="s">
        <v>36</v>
      </c>
      <c r="B13" s="56"/>
      <c r="C13" s="59"/>
      <c r="D13" s="62" t="s">
        <v>27</v>
      </c>
      <c r="E13" s="63"/>
      <c r="F13" s="63"/>
      <c r="G13" s="63"/>
      <c r="H13" s="63"/>
      <c r="I13" s="63"/>
      <c r="J13" s="63"/>
      <c r="K13" s="64"/>
      <c r="L13" s="68" t="s">
        <v>0</v>
      </c>
      <c r="M13" s="70" t="str">
        <f>IF(L13=4,"верно","подумай!")</f>
        <v>подумай!</v>
      </c>
      <c r="N13" s="59"/>
      <c r="O13" s="93"/>
      <c r="P13" s="93"/>
      <c r="Q13" s="93"/>
      <c r="R13" s="93"/>
    </row>
    <row r="14" spans="1:18" s="34" customFormat="1" ht="20.100000000000001" customHeight="1" thickTop="1" thickBot="1">
      <c r="A14" s="60" t="s">
        <v>37</v>
      </c>
      <c r="B14" s="56"/>
      <c r="C14" s="59"/>
      <c r="D14" s="62" t="s">
        <v>41</v>
      </c>
      <c r="E14" s="63"/>
      <c r="F14" s="63"/>
      <c r="G14" s="63"/>
      <c r="H14" s="63"/>
      <c r="I14" s="63"/>
      <c r="J14" s="63"/>
      <c r="K14" s="64"/>
      <c r="L14" s="68" t="s">
        <v>0</v>
      </c>
      <c r="M14" s="70" t="str">
        <f>IF(L14=5,"верно","подумай!")</f>
        <v>подумай!</v>
      </c>
      <c r="N14" s="59"/>
      <c r="O14" s="93"/>
      <c r="P14" s="93"/>
      <c r="Q14" s="93"/>
      <c r="R14" s="93"/>
    </row>
    <row r="15" spans="1:18" s="34" customFormat="1" ht="20.100000000000001" customHeight="1" thickTop="1" thickBot="1">
      <c r="A15" s="61" t="s">
        <v>38</v>
      </c>
      <c r="B15" s="56"/>
      <c r="C15" s="59"/>
      <c r="D15" s="62" t="s">
        <v>42</v>
      </c>
      <c r="E15" s="63"/>
      <c r="F15" s="63"/>
      <c r="G15" s="63"/>
      <c r="H15" s="63"/>
      <c r="I15" s="63"/>
      <c r="J15" s="63"/>
      <c r="K15" s="64"/>
      <c r="L15" s="69" t="s">
        <v>0</v>
      </c>
      <c r="M15" s="70" t="str">
        <f>IF(L15=6,"верно","подумай!")</f>
        <v>подумай!</v>
      </c>
      <c r="N15" s="59"/>
      <c r="O15" s="93"/>
      <c r="P15" s="93"/>
      <c r="Q15" s="93"/>
      <c r="R15" s="93"/>
    </row>
    <row r="16" spans="1:18" ht="20.100000000000001" customHeight="1" thickTop="1">
      <c r="A16" s="57"/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72"/>
      <c r="N16" s="55"/>
      <c r="O16" s="48"/>
      <c r="P16" s="48"/>
      <c r="Q16" s="48"/>
      <c r="R16" s="48"/>
    </row>
    <row r="17" spans="1:18" ht="20.100000000000001" customHeight="1">
      <c r="A17" s="58"/>
      <c r="B17" s="58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72"/>
      <c r="N17" s="55"/>
      <c r="O17" s="48"/>
      <c r="P17" s="48"/>
      <c r="Q17" s="48"/>
      <c r="R17" s="48"/>
    </row>
    <row r="18" spans="1:18" ht="20.100000000000001" customHeight="1">
      <c r="A18" s="58"/>
      <c r="B18" s="58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72"/>
      <c r="N18" s="55"/>
      <c r="O18" s="48"/>
      <c r="P18" s="48"/>
      <c r="Q18" s="48"/>
      <c r="R18" s="48"/>
    </row>
    <row r="19" spans="1:18" ht="20.100000000000001" customHeight="1">
      <c r="A19" s="58"/>
      <c r="B19" s="58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72"/>
      <c r="N19" s="55"/>
      <c r="O19" s="48"/>
      <c r="P19" s="48"/>
      <c r="Q19" s="48"/>
      <c r="R19" s="48"/>
    </row>
    <row r="20" spans="1:18" ht="20.100000000000001" customHeight="1">
      <c r="A20" s="58"/>
      <c r="B20" s="58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2"/>
      <c r="N20" s="55"/>
      <c r="O20" s="48"/>
      <c r="P20" s="48"/>
      <c r="Q20" s="48"/>
      <c r="R20" s="48"/>
    </row>
    <row r="21" spans="1:18" ht="20.10000000000000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72"/>
      <c r="N21" s="55"/>
      <c r="O21" s="48"/>
      <c r="P21" s="48"/>
      <c r="Q21" s="48"/>
      <c r="R21" s="48"/>
    </row>
    <row r="22" spans="1:18" ht="20.100000000000001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72"/>
      <c r="N22" s="55"/>
      <c r="O22" s="48"/>
      <c r="P22" s="48"/>
      <c r="Q22" s="48"/>
      <c r="R22" s="48"/>
    </row>
  </sheetData>
  <conditionalFormatting sqref="M5">
    <cfRule type="containsText" dxfId="13" priority="6" operator="containsText" text="подумай!">
      <formula>NOT(ISERROR(SEARCH("подумай!",M5)))</formula>
    </cfRule>
  </conditionalFormatting>
  <conditionalFormatting sqref="M6">
    <cfRule type="containsText" dxfId="12" priority="5" operator="containsText" text="подумай!">
      <formula>NOT(ISERROR(SEARCH("подумай!",M6)))</formula>
    </cfRule>
  </conditionalFormatting>
  <conditionalFormatting sqref="M7">
    <cfRule type="containsText" dxfId="11" priority="4" operator="containsText" text="подумай!">
      <formula>NOT(ISERROR(SEARCH("подумай!",M7)))</formula>
    </cfRule>
  </conditionalFormatting>
  <conditionalFormatting sqref="M8">
    <cfRule type="containsText" dxfId="10" priority="3" operator="containsText" text="подумай!">
      <formula>NOT(ISERROR(SEARCH("подумай!",M8)))</formula>
    </cfRule>
  </conditionalFormatting>
  <conditionalFormatting sqref="M9">
    <cfRule type="containsText" dxfId="9" priority="2" operator="containsText" text="подумай!">
      <formula>NOT(ISERROR(SEARCH("подумай!",M9)))</formula>
    </cfRule>
  </conditionalFormatting>
  <conditionalFormatting sqref="M10:M15">
    <cfRule type="containsText" dxfId="8" priority="1" operator="containsText" text="подумай!">
      <formula>NOT(ISERROR(SEARCH("подумай!",M10)))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Z47"/>
  <sheetViews>
    <sheetView topLeftCell="A20" zoomScale="110" zoomScaleNormal="110" workbookViewId="0">
      <selection activeCell="S12" sqref="S12"/>
    </sheetView>
  </sheetViews>
  <sheetFormatPr defaultRowHeight="15"/>
  <cols>
    <col min="1" max="18" width="6.7109375" customWidth="1"/>
  </cols>
  <sheetData>
    <row r="1" spans="1:26" s="83" customFormat="1" ht="26.25">
      <c r="A1" s="82"/>
      <c r="B1" s="82"/>
      <c r="C1" s="82"/>
      <c r="D1" s="82"/>
      <c r="E1" s="82"/>
      <c r="F1" s="84" t="s">
        <v>46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95"/>
      <c r="T1" s="95"/>
      <c r="U1" s="95"/>
      <c r="V1" s="95"/>
      <c r="W1" s="95"/>
      <c r="X1" s="95"/>
      <c r="Y1" s="95"/>
      <c r="Z1" s="95"/>
    </row>
    <row r="2" spans="1:26" s="76" customFormat="1" ht="18.75">
      <c r="A2" s="75"/>
      <c r="B2" s="75"/>
      <c r="C2" s="75"/>
      <c r="D2" s="75"/>
      <c r="E2" s="75"/>
      <c r="F2" s="85" t="s">
        <v>60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9"/>
      <c r="T2" s="89"/>
      <c r="U2" s="89"/>
      <c r="V2" s="89"/>
      <c r="W2" s="89"/>
      <c r="X2" s="89"/>
      <c r="Y2" s="89"/>
      <c r="Z2" s="89"/>
    </row>
    <row r="3" spans="1:26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8"/>
      <c r="T3" s="48"/>
      <c r="U3" s="48"/>
      <c r="V3" s="48"/>
      <c r="W3" s="48"/>
      <c r="X3" s="48"/>
      <c r="Y3" s="48"/>
      <c r="Z3" s="48"/>
    </row>
    <row r="4" spans="1:26" s="76" customFormat="1" ht="19.5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9"/>
      <c r="T4" s="89"/>
      <c r="U4" s="89"/>
      <c r="V4" s="89"/>
      <c r="W4" s="89"/>
      <c r="X4" s="89"/>
      <c r="Y4" s="89"/>
      <c r="Z4" s="89"/>
    </row>
    <row r="5" spans="1:26" s="76" customFormat="1" ht="24" thickBot="1">
      <c r="A5" s="78" t="s">
        <v>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47" t="s">
        <v>48</v>
      </c>
      <c r="P5" s="148"/>
      <c r="Q5" s="78"/>
      <c r="R5" s="78"/>
      <c r="S5" s="89"/>
      <c r="T5" s="89"/>
      <c r="U5" s="89"/>
      <c r="V5" s="89"/>
      <c r="W5" s="89"/>
      <c r="X5" s="89"/>
      <c r="Y5" s="89"/>
      <c r="Z5" s="89"/>
    </row>
    <row r="6" spans="1:26" s="76" customFormat="1" ht="24" thickBot="1">
      <c r="A6" s="78"/>
      <c r="B6" s="78"/>
      <c r="C6" s="78"/>
      <c r="D6" s="78"/>
      <c r="E6" s="78"/>
      <c r="F6" s="78"/>
      <c r="G6" s="145"/>
      <c r="H6" s="146"/>
      <c r="I6" s="78"/>
      <c r="J6" s="78"/>
      <c r="K6" s="78"/>
      <c r="L6" s="78"/>
      <c r="M6" s="78"/>
      <c r="N6" s="78"/>
      <c r="O6" s="78"/>
      <c r="P6" s="78"/>
      <c r="Q6" s="78"/>
      <c r="R6" s="78"/>
      <c r="S6" s="89"/>
      <c r="T6" s="89"/>
      <c r="U6" s="96"/>
      <c r="V6" s="96"/>
      <c r="W6" s="96"/>
      <c r="X6" s="96"/>
      <c r="Y6" s="96"/>
      <c r="Z6" s="96"/>
    </row>
    <row r="7" spans="1:26" s="76" customFormat="1" ht="19.5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49" t="s">
        <v>49</v>
      </c>
      <c r="P7" s="150"/>
      <c r="Q7" s="78"/>
      <c r="R7" s="78"/>
      <c r="S7" s="89"/>
      <c r="T7" s="89"/>
      <c r="U7" s="89"/>
      <c r="V7" s="89"/>
      <c r="W7" s="89"/>
      <c r="X7" s="89"/>
      <c r="Y7" s="89"/>
      <c r="Z7" s="89"/>
    </row>
    <row r="8" spans="1:26" s="76" customFormat="1" ht="27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51"/>
      <c r="P8" s="151"/>
      <c r="Q8" s="78"/>
      <c r="R8" s="78"/>
      <c r="S8" s="89"/>
      <c r="T8" s="89"/>
      <c r="U8" s="49"/>
      <c r="V8" s="49"/>
      <c r="W8" s="49"/>
      <c r="X8" s="49"/>
      <c r="Y8" s="49"/>
      <c r="Z8" s="49"/>
    </row>
    <row r="9" spans="1:26" s="76" customFormat="1" ht="19.5" thickBot="1">
      <c r="A9" s="78"/>
      <c r="B9" s="78"/>
      <c r="C9" s="78"/>
      <c r="D9" s="78"/>
      <c r="E9" s="8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9"/>
      <c r="T9" s="89"/>
      <c r="U9" s="89"/>
      <c r="V9" s="89"/>
      <c r="W9" s="89"/>
      <c r="X9" s="89"/>
      <c r="Y9" s="89"/>
      <c r="Z9" s="89"/>
    </row>
    <row r="10" spans="1:26" s="76" customFormat="1" ht="19.5" thickBo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89"/>
      <c r="T10" s="89"/>
      <c r="U10" s="89"/>
      <c r="V10" s="89"/>
      <c r="W10" s="89"/>
      <c r="X10" s="89"/>
      <c r="Y10" s="89"/>
      <c r="Z10" s="89"/>
    </row>
    <row r="11" spans="1:26" s="76" customFormat="1" ht="18.75">
      <c r="A11" s="78"/>
      <c r="B11" s="152">
        <v>2</v>
      </c>
      <c r="C11" s="78"/>
      <c r="D11" s="78"/>
      <c r="E11" s="78"/>
      <c r="F11" s="154"/>
      <c r="G11" s="78"/>
      <c r="H11" s="155"/>
      <c r="I11" s="78"/>
      <c r="J11" s="78"/>
      <c r="K11" s="78"/>
      <c r="L11" s="78"/>
      <c r="M11" s="78"/>
      <c r="N11" s="155"/>
      <c r="O11" s="78"/>
      <c r="P11" s="78"/>
      <c r="Q11" s="78"/>
      <c r="R11" s="78"/>
      <c r="S11" s="89"/>
      <c r="T11" s="89"/>
      <c r="U11" s="89"/>
      <c r="V11" s="89"/>
      <c r="W11" s="89"/>
      <c r="X11" s="89"/>
      <c r="Y11" s="89"/>
      <c r="Z11" s="89"/>
    </row>
    <row r="12" spans="1:26" s="76" customFormat="1" ht="19.5" thickBot="1">
      <c r="A12" s="78"/>
      <c r="B12" s="153"/>
      <c r="C12" s="78"/>
      <c r="D12" s="78"/>
      <c r="E12" s="78"/>
      <c r="F12" s="154"/>
      <c r="G12" s="78"/>
      <c r="H12" s="156"/>
      <c r="I12" s="78"/>
      <c r="J12" s="79"/>
      <c r="K12" s="78"/>
      <c r="L12" s="78"/>
      <c r="M12" s="78"/>
      <c r="N12" s="156"/>
      <c r="O12" s="78"/>
      <c r="P12" s="78"/>
      <c r="Q12" s="78"/>
      <c r="R12" s="78"/>
      <c r="S12" s="89"/>
      <c r="T12" s="89"/>
      <c r="U12" s="89"/>
      <c r="V12" s="89"/>
      <c r="W12" s="89"/>
      <c r="X12" s="89"/>
      <c r="Y12" s="89"/>
      <c r="Z12" s="89"/>
    </row>
    <row r="13" spans="1:26" s="76" customFormat="1" ht="23.25">
      <c r="A13" s="78"/>
      <c r="B13" s="78"/>
      <c r="C13" s="78"/>
      <c r="D13" s="81" t="s">
        <v>43</v>
      </c>
      <c r="E13" s="78"/>
      <c r="F13" s="78"/>
      <c r="G13" s="78"/>
      <c r="H13" s="78"/>
      <c r="I13" s="78"/>
      <c r="J13" s="80" t="s">
        <v>45</v>
      </c>
      <c r="K13" s="78"/>
      <c r="L13" s="78"/>
      <c r="M13" s="78"/>
      <c r="N13" s="78"/>
      <c r="O13" s="78"/>
      <c r="P13" s="78"/>
      <c r="Q13" s="78"/>
      <c r="R13" s="78"/>
      <c r="S13" s="89"/>
      <c r="T13" s="89"/>
      <c r="U13" s="89"/>
      <c r="V13" s="89"/>
      <c r="W13" s="89"/>
      <c r="X13" s="89"/>
      <c r="Y13" s="89"/>
      <c r="Z13" s="89"/>
    </row>
    <row r="14" spans="1:26" s="76" customFormat="1" ht="24" thickBot="1">
      <c r="A14" s="78"/>
      <c r="B14" s="78"/>
      <c r="C14" s="78"/>
      <c r="D14" s="78"/>
      <c r="E14" s="78"/>
      <c r="F14" s="78"/>
      <c r="G14" s="81" t="s">
        <v>44</v>
      </c>
      <c r="H14" s="78"/>
      <c r="I14" s="78"/>
      <c r="J14" s="78"/>
      <c r="K14" s="78"/>
      <c r="L14" s="78"/>
      <c r="M14" s="81" t="s">
        <v>47</v>
      </c>
      <c r="N14" s="78"/>
      <c r="O14" s="78"/>
      <c r="P14" s="78"/>
      <c r="Q14" s="78"/>
      <c r="R14" s="78"/>
      <c r="S14" s="89"/>
      <c r="T14" s="89"/>
      <c r="U14" s="89"/>
      <c r="V14" s="89"/>
      <c r="W14" s="89"/>
      <c r="X14" s="89"/>
      <c r="Y14" s="89"/>
      <c r="Z14" s="89"/>
    </row>
    <row r="15" spans="1:26" s="76" customFormat="1" ht="18.75">
      <c r="A15" s="78"/>
      <c r="B15" s="78"/>
      <c r="C15" s="78"/>
      <c r="D15" s="78"/>
      <c r="E15" s="143"/>
      <c r="F15" s="78"/>
      <c r="G15" s="78"/>
      <c r="H15" s="78"/>
      <c r="I15" s="78"/>
      <c r="J15" s="78"/>
      <c r="K15" s="143"/>
      <c r="L15" s="78"/>
      <c r="M15" s="78"/>
      <c r="N15" s="78"/>
      <c r="O15" s="78"/>
      <c r="P15" s="78"/>
      <c r="Q15" s="78"/>
      <c r="R15" s="78"/>
      <c r="S15" s="89"/>
      <c r="T15" s="89"/>
      <c r="U15" s="89"/>
      <c r="V15" s="89"/>
      <c r="W15" s="89"/>
      <c r="X15" s="89"/>
      <c r="Y15" s="89"/>
      <c r="Z15" s="89"/>
    </row>
    <row r="16" spans="1:26" s="76" customFormat="1" ht="19.5" thickBot="1">
      <c r="A16" s="78"/>
      <c r="B16" s="78"/>
      <c r="C16" s="78"/>
      <c r="D16" s="78"/>
      <c r="E16" s="144"/>
      <c r="F16" s="78"/>
      <c r="G16" s="78"/>
      <c r="H16" s="78"/>
      <c r="I16" s="78"/>
      <c r="J16" s="78"/>
      <c r="K16" s="144"/>
      <c r="L16" s="78"/>
      <c r="M16" s="78"/>
      <c r="N16" s="78"/>
      <c r="O16" s="78"/>
      <c r="P16" s="78"/>
      <c r="Q16" s="78"/>
      <c r="R16" s="78"/>
      <c r="S16" s="89"/>
      <c r="T16" s="89"/>
      <c r="U16" s="89"/>
      <c r="V16" s="89"/>
      <c r="W16" s="89"/>
      <c r="X16" s="89"/>
      <c r="Y16" s="89"/>
      <c r="Z16" s="89"/>
    </row>
    <row r="17" spans="1:26" s="76" customFormat="1" ht="18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89"/>
      <c r="T17" s="89"/>
      <c r="U17" s="89"/>
      <c r="V17" s="89"/>
      <c r="W17" s="89"/>
      <c r="X17" s="89"/>
      <c r="Y17" s="89"/>
      <c r="Z17" s="89"/>
    </row>
    <row r="18" spans="1:26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48"/>
      <c r="T18" s="48"/>
      <c r="U18" s="48"/>
      <c r="V18" s="48"/>
      <c r="W18" s="48"/>
      <c r="X18" s="48"/>
      <c r="Y18" s="48"/>
      <c r="Z18" s="48"/>
    </row>
    <row r="19" spans="1:26" s="34" customFormat="1" ht="15.9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93"/>
      <c r="T19" s="93"/>
      <c r="U19" s="93"/>
      <c r="V19" s="93"/>
      <c r="W19" s="93"/>
      <c r="X19" s="93"/>
      <c r="Y19" s="93"/>
      <c r="Z19" s="93"/>
    </row>
    <row r="20" spans="1:26" s="34" customFormat="1" ht="15.95" customHeight="1" thickBot="1">
      <c r="A20" s="87" t="s">
        <v>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93"/>
      <c r="T20" s="93"/>
      <c r="U20" s="93"/>
      <c r="V20" s="93"/>
      <c r="W20" s="93"/>
      <c r="X20" s="93"/>
      <c r="Y20" s="93"/>
      <c r="Z20" s="93"/>
    </row>
    <row r="21" spans="1:26" s="34" customFormat="1" ht="15.95" customHeight="1" thickTop="1" thickBot="1">
      <c r="A21" s="59"/>
      <c r="B21" s="59"/>
      <c r="C21" s="59"/>
      <c r="D21" s="59"/>
      <c r="E21" s="59"/>
      <c r="F21" s="59"/>
      <c r="G21" s="59"/>
      <c r="H21" s="59"/>
      <c r="I21" s="100" t="s">
        <v>50</v>
      </c>
      <c r="J21" s="59"/>
      <c r="K21" s="59"/>
      <c r="L21" s="59"/>
      <c r="M21" s="59"/>
      <c r="N21" s="59"/>
      <c r="O21" s="159" t="s">
        <v>58</v>
      </c>
      <c r="P21" s="160"/>
      <c r="Q21" s="59"/>
      <c r="R21" s="59"/>
      <c r="S21" s="93"/>
      <c r="T21" s="93"/>
      <c r="U21" s="93"/>
      <c r="V21" s="93"/>
      <c r="W21" s="93"/>
      <c r="X21" s="93"/>
      <c r="Y21" s="93"/>
      <c r="Z21" s="93"/>
    </row>
    <row r="22" spans="1:26" s="34" customFormat="1" ht="15.95" customHeight="1" thickTop="1" thickBot="1">
      <c r="A22" s="59"/>
      <c r="B22" s="59"/>
      <c r="C22" s="59"/>
      <c r="D22" s="59"/>
      <c r="E22" s="59"/>
      <c r="F22" s="59"/>
      <c r="G22" s="59"/>
      <c r="H22" s="59"/>
      <c r="I22" s="59"/>
      <c r="J22" s="157">
        <v>2</v>
      </c>
      <c r="K22" s="59"/>
      <c r="L22" s="59"/>
      <c r="M22" s="59"/>
      <c r="N22" s="59"/>
      <c r="O22" s="159" t="s">
        <v>59</v>
      </c>
      <c r="P22" s="160"/>
      <c r="Q22" s="59"/>
      <c r="R22" s="59"/>
      <c r="S22" s="93"/>
      <c r="T22" s="93"/>
      <c r="U22" s="93"/>
      <c r="V22" s="93"/>
      <c r="W22" s="93"/>
      <c r="X22" s="93"/>
      <c r="Y22" s="93"/>
      <c r="Z22" s="93"/>
    </row>
    <row r="23" spans="1:26" s="34" customFormat="1" ht="15.95" customHeight="1" thickTop="1">
      <c r="A23" s="59"/>
      <c r="B23" s="59"/>
      <c r="C23" s="59"/>
      <c r="D23" s="59"/>
      <c r="E23" s="59"/>
      <c r="F23" s="59"/>
      <c r="G23" s="59"/>
      <c r="H23" s="59"/>
      <c r="I23" s="59"/>
      <c r="J23" s="157"/>
      <c r="K23" s="59"/>
      <c r="L23" s="59"/>
      <c r="M23" s="59"/>
      <c r="N23" s="59"/>
      <c r="O23" s="59"/>
      <c r="P23" s="59"/>
      <c r="Q23" s="59"/>
      <c r="R23" s="59"/>
      <c r="S23" s="94"/>
      <c r="T23" s="93"/>
      <c r="U23" s="93"/>
      <c r="V23" s="93"/>
      <c r="W23" s="93"/>
      <c r="X23" s="93"/>
      <c r="Y23" s="93"/>
      <c r="Z23" s="93"/>
    </row>
    <row r="24" spans="1:26" s="34" customFormat="1" ht="15.95" customHeight="1">
      <c r="A24" s="59"/>
      <c r="B24" s="59"/>
      <c r="C24" s="59"/>
      <c r="D24" s="59"/>
      <c r="E24" s="59"/>
      <c r="F24" s="59"/>
      <c r="G24" s="59"/>
      <c r="H24" s="59"/>
      <c r="I24" s="97">
        <v>5</v>
      </c>
      <c r="J24" s="59"/>
      <c r="K24" s="59"/>
      <c r="L24" s="59"/>
      <c r="M24" s="59"/>
      <c r="N24" s="59"/>
      <c r="O24" s="59"/>
      <c r="P24" s="59"/>
      <c r="Q24" s="59"/>
      <c r="R24" s="59"/>
      <c r="S24" s="93"/>
      <c r="T24" s="93"/>
      <c r="U24" s="93"/>
      <c r="V24" s="93"/>
      <c r="W24" s="93"/>
      <c r="X24" s="93"/>
      <c r="Y24" s="93"/>
      <c r="Z24" s="93"/>
    </row>
    <row r="25" spans="1:26" s="34" customFormat="1" ht="15.9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93"/>
      <c r="T25" s="93"/>
      <c r="U25" s="93"/>
      <c r="V25" s="93"/>
      <c r="W25" s="93"/>
      <c r="X25" s="93"/>
      <c r="Y25" s="93"/>
      <c r="Z25" s="93"/>
    </row>
    <row r="26" spans="1:26" s="34" customFormat="1" ht="15.95" customHeight="1">
      <c r="A26" s="59"/>
      <c r="B26" s="59"/>
      <c r="C26" s="59"/>
      <c r="D26" s="59"/>
      <c r="E26" s="59"/>
      <c r="F26" s="59"/>
      <c r="G26" s="59"/>
      <c r="H26" s="59"/>
      <c r="I26" s="59"/>
      <c r="J26" s="90" t="s">
        <v>56</v>
      </c>
      <c r="K26" s="59"/>
      <c r="L26" s="59"/>
      <c r="M26" s="59"/>
      <c r="N26" s="59"/>
      <c r="O26" s="59"/>
      <c r="P26" s="59"/>
      <c r="Q26" s="59"/>
      <c r="R26" s="59"/>
      <c r="S26" s="93"/>
      <c r="T26" s="93"/>
      <c r="U26" s="93"/>
      <c r="V26" s="93"/>
      <c r="W26" s="93"/>
      <c r="X26" s="93"/>
      <c r="Y26" s="93"/>
      <c r="Z26" s="93"/>
    </row>
    <row r="27" spans="1:26" s="34" customFormat="1" ht="15.95" customHeight="1">
      <c r="A27" s="59"/>
      <c r="B27" s="59"/>
      <c r="C27" s="59"/>
      <c r="D27" s="59"/>
      <c r="E27" s="59"/>
      <c r="F27" s="91" t="s">
        <v>53</v>
      </c>
      <c r="G27" s="59"/>
      <c r="H27" s="59"/>
      <c r="I27" s="59"/>
      <c r="J27" s="59"/>
      <c r="K27" s="59"/>
      <c r="L27" s="91" t="s">
        <v>52</v>
      </c>
      <c r="M27" s="59"/>
      <c r="N27" s="59"/>
      <c r="O27" s="59"/>
      <c r="P27" s="59"/>
      <c r="Q27" s="59"/>
      <c r="R27" s="59"/>
      <c r="S27" s="93"/>
      <c r="T27" s="93"/>
      <c r="U27" s="93"/>
      <c r="V27" s="93"/>
      <c r="W27" s="93"/>
      <c r="X27" s="93"/>
      <c r="Y27" s="93"/>
      <c r="Z27" s="93"/>
    </row>
    <row r="28" spans="1:26" s="34" customFormat="1" ht="15.95" customHeight="1">
      <c r="A28" s="59"/>
      <c r="B28" s="59"/>
      <c r="C28" s="59"/>
      <c r="D28" s="59"/>
      <c r="E28" s="59"/>
      <c r="F28" s="59"/>
      <c r="G28" s="59"/>
      <c r="H28" s="158" t="s">
        <v>51</v>
      </c>
      <c r="I28" s="157"/>
      <c r="J28" s="157"/>
      <c r="K28" s="59"/>
      <c r="L28" s="59"/>
      <c r="M28" s="59"/>
      <c r="N28" s="59"/>
      <c r="O28" s="59"/>
      <c r="P28" s="59"/>
      <c r="Q28" s="59"/>
      <c r="R28" s="59"/>
      <c r="S28" s="93"/>
      <c r="T28" s="93"/>
      <c r="U28" s="93"/>
      <c r="V28" s="93"/>
      <c r="W28" s="93"/>
      <c r="X28" s="93"/>
      <c r="Y28" s="93"/>
      <c r="Z28" s="93"/>
    </row>
    <row r="29" spans="1:26" s="34" customFormat="1" ht="15.95" customHeight="1">
      <c r="A29" s="59"/>
      <c r="B29" s="59"/>
      <c r="C29" s="59"/>
      <c r="D29" s="90">
        <v>5</v>
      </c>
      <c r="E29" s="59"/>
      <c r="F29" s="59"/>
      <c r="G29" s="59"/>
      <c r="H29" s="59"/>
      <c r="I29" s="59"/>
      <c r="J29" s="59"/>
      <c r="K29" s="59"/>
      <c r="L29" s="59"/>
      <c r="M29" s="59"/>
      <c r="N29" s="92" t="s">
        <v>54</v>
      </c>
      <c r="O29" s="59"/>
      <c r="P29" s="59"/>
      <c r="Q29" s="59"/>
      <c r="R29" s="59"/>
      <c r="S29" s="93"/>
      <c r="T29" s="93"/>
      <c r="U29" s="93"/>
      <c r="V29" s="93"/>
      <c r="W29" s="93"/>
      <c r="X29" s="93"/>
      <c r="Y29" s="93"/>
      <c r="Z29" s="93"/>
    </row>
    <row r="30" spans="1:26" s="34" customFormat="1" ht="15.95" customHeight="1" thickBo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93"/>
      <c r="T30" s="93"/>
      <c r="U30" s="93"/>
      <c r="V30" s="93"/>
      <c r="W30" s="93"/>
      <c r="X30" s="93"/>
      <c r="Y30" s="93"/>
      <c r="Z30" s="93"/>
    </row>
    <row r="31" spans="1:26" s="34" customFormat="1" ht="15.95" customHeight="1" thickTop="1" thickBot="1">
      <c r="A31" s="59"/>
      <c r="B31" s="59"/>
      <c r="C31" s="59"/>
      <c r="D31" s="59"/>
      <c r="E31" s="98"/>
      <c r="F31" s="59"/>
      <c r="G31" s="59"/>
      <c r="H31" s="59"/>
      <c r="I31" s="104"/>
      <c r="J31" s="59"/>
      <c r="K31" s="59"/>
      <c r="L31" s="59"/>
      <c r="M31" s="97"/>
      <c r="N31" s="59"/>
      <c r="O31" s="59"/>
      <c r="P31" s="59"/>
      <c r="Q31" s="59"/>
      <c r="R31" s="59"/>
      <c r="S31" s="93"/>
      <c r="T31" s="93"/>
      <c r="U31" s="93"/>
      <c r="V31" s="93"/>
      <c r="W31" s="93"/>
      <c r="X31" s="93"/>
      <c r="Y31" s="93"/>
      <c r="Z31" s="93"/>
    </row>
    <row r="32" spans="1:26" s="34" customFormat="1" ht="15.95" customHeight="1" thickTop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93"/>
      <c r="T32" s="93"/>
      <c r="U32" s="93"/>
      <c r="V32" s="93"/>
      <c r="W32" s="93"/>
      <c r="X32" s="93"/>
      <c r="Y32" s="93"/>
      <c r="Z32" s="93"/>
    </row>
    <row r="33" spans="1:26" s="34" customFormat="1" ht="15.95" customHeight="1">
      <c r="A33" s="59"/>
      <c r="B33" s="59"/>
      <c r="C33" s="59"/>
      <c r="D33" s="90" t="s">
        <v>57</v>
      </c>
      <c r="E33" s="59"/>
      <c r="F33" s="59"/>
      <c r="G33" s="59"/>
      <c r="H33" s="59"/>
      <c r="I33" s="59"/>
      <c r="J33" s="59"/>
      <c r="K33" s="59"/>
      <c r="L33" s="59"/>
      <c r="M33" s="59"/>
      <c r="N33" s="92" t="s">
        <v>55</v>
      </c>
      <c r="O33" s="59"/>
      <c r="P33" s="59"/>
      <c r="Q33" s="59"/>
      <c r="R33" s="59"/>
      <c r="S33" s="93"/>
      <c r="T33" s="93"/>
      <c r="U33" s="93"/>
      <c r="V33" s="93"/>
      <c r="W33" s="93"/>
      <c r="X33" s="93"/>
      <c r="Y33" s="93"/>
      <c r="Z33" s="93"/>
    </row>
    <row r="34" spans="1:26" s="34" customFormat="1" ht="15.9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93"/>
      <c r="T34" s="93"/>
      <c r="U34" s="93"/>
      <c r="V34" s="93"/>
      <c r="W34" s="93"/>
      <c r="X34" s="93"/>
      <c r="Y34" s="93"/>
      <c r="Z34" s="93"/>
    </row>
    <row r="35" spans="1:26" s="34" customFormat="1" ht="15.95" customHeight="1">
      <c r="A35" s="59"/>
      <c r="B35" s="59"/>
      <c r="C35" s="59"/>
      <c r="D35" s="59"/>
      <c r="E35" s="98"/>
      <c r="F35" s="59"/>
      <c r="G35" s="59"/>
      <c r="H35" s="59"/>
      <c r="I35" s="59"/>
      <c r="J35" s="59"/>
      <c r="K35" s="59"/>
      <c r="L35" s="59"/>
      <c r="M35" s="97"/>
      <c r="N35" s="59"/>
      <c r="O35" s="59"/>
      <c r="P35" s="59"/>
      <c r="Q35" s="59"/>
      <c r="R35" s="59"/>
      <c r="S35" s="93"/>
      <c r="T35" s="93"/>
      <c r="U35" s="93"/>
      <c r="V35" s="93"/>
      <c r="W35" s="93"/>
      <c r="X35" s="93"/>
      <c r="Y35" s="93"/>
      <c r="Z35" s="93"/>
    </row>
    <row r="36" spans="1:26" s="34" customFormat="1" ht="15.9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3"/>
      <c r="T36" s="93"/>
      <c r="U36" s="93"/>
      <c r="V36" s="93"/>
      <c r="W36" s="93"/>
      <c r="X36" s="93"/>
      <c r="Y36" s="93"/>
      <c r="Z36" s="93"/>
    </row>
    <row r="37" spans="1:26" s="34" customFormat="1" ht="15.95" customHeight="1">
      <c r="A37" s="59"/>
      <c r="B37" s="59"/>
      <c r="C37" s="59"/>
      <c r="D37" s="90">
        <v>70</v>
      </c>
      <c r="E37" s="59"/>
      <c r="F37" s="59"/>
      <c r="G37" s="59"/>
      <c r="H37" s="59"/>
      <c r="I37" s="59"/>
      <c r="J37" s="59"/>
      <c r="K37" s="59"/>
      <c r="L37" s="59"/>
      <c r="M37" s="59"/>
      <c r="N37" s="90">
        <v>2</v>
      </c>
      <c r="O37" s="59"/>
      <c r="P37" s="59"/>
      <c r="Q37" s="59"/>
      <c r="R37" s="59"/>
      <c r="S37" s="93"/>
      <c r="T37" s="93"/>
      <c r="U37" s="93"/>
      <c r="V37" s="93"/>
      <c r="W37" s="93"/>
      <c r="X37" s="93"/>
      <c r="Y37" s="93"/>
      <c r="Z37" s="93"/>
    </row>
    <row r="38" spans="1:26" s="34" customFormat="1" ht="15.95" customHeight="1" thickBot="1">
      <c r="A38" s="59"/>
      <c r="B38" s="59"/>
      <c r="C38" s="59"/>
      <c r="D38" s="59"/>
      <c r="E38" s="59"/>
      <c r="F38" s="59"/>
      <c r="G38" s="59"/>
      <c r="H38" s="59"/>
      <c r="I38" s="103"/>
      <c r="J38" s="59"/>
      <c r="K38" s="59"/>
      <c r="L38" s="59"/>
      <c r="M38" s="59"/>
      <c r="N38" s="59"/>
      <c r="O38" s="59"/>
      <c r="P38" s="59"/>
      <c r="Q38" s="59"/>
      <c r="R38" s="59"/>
      <c r="S38" s="93"/>
      <c r="T38" s="93"/>
      <c r="U38" s="93"/>
      <c r="V38" s="93"/>
      <c r="W38" s="93"/>
      <c r="X38" s="93"/>
      <c r="Y38" s="93"/>
      <c r="Z38" s="93"/>
    </row>
    <row r="39" spans="1:26" s="34" customFormat="1" ht="15.95" customHeight="1" thickTop="1" thickBot="1">
      <c r="A39" s="59"/>
      <c r="B39" s="141" t="str">
        <f>IF(E39=2,"молодец!","подумай!")</f>
        <v>подумай!</v>
      </c>
      <c r="C39" s="142"/>
      <c r="D39" s="59"/>
      <c r="E39" s="99"/>
      <c r="F39" s="59"/>
      <c r="G39" s="59"/>
      <c r="H39" s="59"/>
      <c r="I39" s="59"/>
      <c r="J39" s="59"/>
      <c r="K39" s="59"/>
      <c r="L39" s="59"/>
      <c r="M39" s="102"/>
      <c r="N39" s="59"/>
      <c r="O39" s="141" t="str">
        <f>IF(M39=20,"молодец!","подумай!")</f>
        <v>подумай!</v>
      </c>
      <c r="P39" s="142"/>
      <c r="Q39" s="59"/>
      <c r="R39" s="59"/>
      <c r="S39" s="93"/>
      <c r="T39" s="93"/>
      <c r="U39" s="93"/>
      <c r="V39" s="93"/>
      <c r="W39" s="93"/>
      <c r="X39" s="93"/>
      <c r="Y39" s="93"/>
      <c r="Z39" s="93"/>
    </row>
    <row r="40" spans="1:26" s="34" customFormat="1" ht="15.95" customHeight="1" thickTop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93"/>
      <c r="T40" s="93"/>
      <c r="U40" s="93"/>
      <c r="V40" s="93"/>
      <c r="W40" s="93"/>
      <c r="X40" s="93"/>
      <c r="Y40" s="93"/>
      <c r="Z40" s="93"/>
    </row>
    <row r="41" spans="1:26" s="34" customFormat="1" ht="18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93"/>
      <c r="T41" s="93"/>
      <c r="U41" s="93"/>
      <c r="V41" s="93"/>
      <c r="W41" s="93"/>
      <c r="X41" s="93"/>
      <c r="Y41" s="93"/>
      <c r="Z41" s="93"/>
    </row>
    <row r="42" spans="1:26" s="34" customFormat="1" ht="18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93"/>
      <c r="T42" s="93"/>
      <c r="U42" s="93"/>
      <c r="V42" s="93"/>
      <c r="W42" s="93"/>
      <c r="X42" s="93"/>
      <c r="Y42" s="93"/>
      <c r="Z42" s="93"/>
    </row>
    <row r="43" spans="1:26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101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</sheetData>
  <mergeCells count="16">
    <mergeCell ref="B39:C39"/>
    <mergeCell ref="K15:K16"/>
    <mergeCell ref="G6:H6"/>
    <mergeCell ref="E15:E16"/>
    <mergeCell ref="O5:P5"/>
    <mergeCell ref="O7:P7"/>
    <mergeCell ref="O8:P8"/>
    <mergeCell ref="B11:B12"/>
    <mergeCell ref="F11:F12"/>
    <mergeCell ref="N11:N12"/>
    <mergeCell ref="H11:H12"/>
    <mergeCell ref="J22:J23"/>
    <mergeCell ref="H28:J28"/>
    <mergeCell ref="O21:P21"/>
    <mergeCell ref="O22:P22"/>
    <mergeCell ref="O39:P39"/>
  </mergeCells>
  <conditionalFormatting sqref="E15:E16">
    <cfRule type="cellIs" dxfId="7" priority="8" operator="equal">
      <formula>0.4</formula>
    </cfRule>
  </conditionalFormatting>
  <conditionalFormatting sqref="E9">
    <cfRule type="cellIs" dxfId="6" priority="2" operator="equal">
      <formula>0.4</formula>
    </cfRule>
    <cfRule type="cellIs" dxfId="5" priority="7" operator="equal">
      <formula>0.4</formula>
    </cfRule>
  </conditionalFormatting>
  <conditionalFormatting sqref="H11:H12">
    <cfRule type="cellIs" dxfId="4" priority="5" operator="equal">
      <formula>5</formula>
    </cfRule>
    <cfRule type="cellIs" dxfId="3" priority="6" operator="equal">
      <formula>4</formula>
    </cfRule>
  </conditionalFormatting>
  <conditionalFormatting sqref="K15:K16">
    <cfRule type="cellIs" dxfId="2" priority="4" operator="equal">
      <formula>0.5</formula>
    </cfRule>
  </conditionalFormatting>
  <conditionalFormatting sqref="G6:H6">
    <cfRule type="cellIs" dxfId="1" priority="3" operator="equal">
      <formula>0.5</formula>
    </cfRule>
  </conditionalFormatting>
  <conditionalFormatting sqref="N11:N12">
    <cfRule type="cellIs" dxfId="0" priority="1" operator="equal">
      <formula>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tabSelected="1" topLeftCell="A2" zoomScale="120" zoomScaleNormal="120" workbookViewId="0">
      <selection activeCell="O8" sqref="O8"/>
    </sheetView>
  </sheetViews>
  <sheetFormatPr defaultRowHeight="15"/>
  <cols>
    <col min="1" max="1" width="5" customWidth="1"/>
    <col min="13" max="13" width="2.5703125" customWidth="1"/>
  </cols>
  <sheetData>
    <row r="1" spans="1:19" s="112" customFormat="1" ht="13.5" thickTop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37"/>
      <c r="P1" s="137"/>
      <c r="Q1" s="137"/>
      <c r="R1" s="137"/>
      <c r="S1" s="137"/>
    </row>
    <row r="2" spans="1:19" s="108" customFormat="1" ht="15.75">
      <c r="A2" s="114"/>
      <c r="B2" s="113"/>
      <c r="C2" s="113"/>
      <c r="D2" s="113"/>
      <c r="E2" s="113" t="s">
        <v>69</v>
      </c>
      <c r="F2" s="113"/>
      <c r="G2" s="113"/>
      <c r="H2" s="113"/>
      <c r="I2" s="113"/>
      <c r="J2" s="113"/>
      <c r="K2" s="113"/>
      <c r="L2" s="113"/>
      <c r="M2" s="113"/>
      <c r="N2" s="115"/>
      <c r="O2" s="138"/>
      <c r="P2" s="138"/>
      <c r="Q2" s="138"/>
      <c r="R2" s="138"/>
      <c r="S2" s="138"/>
    </row>
    <row r="3" spans="1:19" s="108" customFormat="1">
      <c r="A3" s="114"/>
      <c r="B3" s="113"/>
      <c r="C3" s="113"/>
      <c r="D3" s="113" t="s">
        <v>68</v>
      </c>
      <c r="E3" s="113"/>
      <c r="F3" s="113"/>
      <c r="G3" s="113"/>
      <c r="H3" s="113"/>
      <c r="I3" s="113"/>
      <c r="J3" s="113"/>
      <c r="K3" s="113"/>
      <c r="L3" s="113"/>
      <c r="M3" s="113"/>
      <c r="N3" s="115"/>
      <c r="O3" s="138"/>
      <c r="P3" s="138"/>
      <c r="Q3" s="138"/>
      <c r="R3" s="138"/>
      <c r="S3" s="138"/>
    </row>
    <row r="4" spans="1:19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48"/>
      <c r="P4" s="48"/>
      <c r="Q4" s="48"/>
      <c r="R4" s="48"/>
      <c r="S4" s="48"/>
    </row>
    <row r="5" spans="1:19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48"/>
      <c r="P5" s="48"/>
      <c r="Q5" s="48"/>
      <c r="R5" s="48"/>
      <c r="S5" s="48"/>
    </row>
    <row r="6" spans="1:19" ht="23.25">
      <c r="A6" s="105"/>
      <c r="B6" s="106"/>
      <c r="C6" s="106"/>
      <c r="D6" s="106"/>
      <c r="E6" s="117" t="s">
        <v>61</v>
      </c>
      <c r="F6" s="106"/>
      <c r="G6" s="106"/>
      <c r="H6" s="106"/>
      <c r="I6" s="116"/>
      <c r="J6" s="118" t="s">
        <v>62</v>
      </c>
      <c r="K6" s="118"/>
      <c r="L6" s="106"/>
      <c r="M6" s="106"/>
      <c r="N6" s="107"/>
      <c r="O6" s="48"/>
      <c r="P6" s="48"/>
      <c r="Q6" s="48"/>
      <c r="R6" s="48"/>
      <c r="S6" s="48"/>
    </row>
    <row r="7" spans="1:19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48"/>
      <c r="P7" s="48"/>
      <c r="Q7" s="48"/>
      <c r="R7" s="48"/>
      <c r="S7" s="48"/>
    </row>
    <row r="8" spans="1:19">
      <c r="A8" s="105"/>
      <c r="B8" s="106" t="s">
        <v>70</v>
      </c>
      <c r="C8" s="106"/>
      <c r="D8" s="106"/>
      <c r="E8" s="106"/>
      <c r="F8" s="106"/>
      <c r="G8" s="106" t="s">
        <v>71</v>
      </c>
      <c r="H8" s="106"/>
      <c r="I8" s="106"/>
      <c r="J8" s="106"/>
      <c r="K8" s="106"/>
      <c r="L8" s="106"/>
      <c r="M8" s="106"/>
      <c r="N8" s="107"/>
      <c r="O8" s="48"/>
      <c r="P8" s="48"/>
      <c r="Q8" s="48"/>
      <c r="R8" s="48"/>
      <c r="S8" s="48"/>
    </row>
    <row r="9" spans="1:19" ht="15.75" thickBo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48"/>
      <c r="P9" s="48"/>
      <c r="Q9" s="48"/>
      <c r="R9" s="48"/>
      <c r="S9" s="48"/>
    </row>
    <row r="10" spans="1:19" s="108" customFormat="1" ht="17.25" thickTop="1" thickBot="1">
      <c r="A10" s="114"/>
      <c r="B10" s="113" t="s">
        <v>72</v>
      </c>
      <c r="C10" s="140" t="s">
        <v>73</v>
      </c>
      <c r="D10" s="113"/>
      <c r="E10" s="113"/>
      <c r="F10" s="122" t="s">
        <v>63</v>
      </c>
      <c r="G10" s="123"/>
      <c r="H10" s="123"/>
      <c r="I10" s="123"/>
      <c r="J10" s="123"/>
      <c r="K10" s="123"/>
      <c r="L10" s="123"/>
      <c r="M10" s="126" t="s">
        <v>0</v>
      </c>
      <c r="N10" s="128" t="str">
        <f>IF(M10=7,"верно","?")</f>
        <v>?</v>
      </c>
      <c r="O10" s="138"/>
      <c r="P10" s="138"/>
      <c r="Q10" s="138"/>
      <c r="R10" s="138"/>
      <c r="S10" s="138"/>
    </row>
    <row r="11" spans="1:19" s="108" customFormat="1" ht="17.25" thickTop="1" thickBot="1">
      <c r="A11" s="114"/>
      <c r="B11" s="113" t="s">
        <v>7</v>
      </c>
      <c r="C11" s="140" t="s">
        <v>74</v>
      </c>
      <c r="D11" s="113"/>
      <c r="E11" s="113"/>
      <c r="F11" s="122" t="s">
        <v>64</v>
      </c>
      <c r="G11" s="123"/>
      <c r="H11" s="123"/>
      <c r="I11" s="123"/>
      <c r="J11" s="123"/>
      <c r="K11" s="123"/>
      <c r="L11" s="123"/>
      <c r="M11" s="127" t="s">
        <v>0</v>
      </c>
      <c r="N11" s="129" t="str">
        <f>IF(M11=3,"верно","?")</f>
        <v>?</v>
      </c>
      <c r="O11" s="138"/>
      <c r="P11" s="138"/>
      <c r="Q11" s="138"/>
      <c r="R11" s="138"/>
      <c r="S11" s="138"/>
    </row>
    <row r="12" spans="1:19" s="108" customFormat="1" ht="17.25" thickTop="1" thickBot="1">
      <c r="A12" s="114"/>
      <c r="B12" s="113" t="s">
        <v>9</v>
      </c>
      <c r="C12" s="140" t="s">
        <v>75</v>
      </c>
      <c r="D12" s="113"/>
      <c r="E12" s="113"/>
      <c r="F12" s="122" t="s">
        <v>65</v>
      </c>
      <c r="G12" s="123"/>
      <c r="H12" s="123"/>
      <c r="I12" s="123"/>
      <c r="J12" s="123"/>
      <c r="K12" s="123"/>
      <c r="L12" s="123"/>
      <c r="M12" s="126" t="s">
        <v>0</v>
      </c>
      <c r="N12" s="129" t="str">
        <f>IF(M12=5,"Верно","?")</f>
        <v>?</v>
      </c>
      <c r="O12" s="138"/>
      <c r="P12" s="138"/>
      <c r="Q12" s="138"/>
      <c r="R12" s="138"/>
      <c r="S12" s="138"/>
    </row>
    <row r="13" spans="1:19" s="108" customFormat="1" ht="17.25" thickTop="1" thickBot="1">
      <c r="A13" s="114"/>
      <c r="B13" s="113" t="s">
        <v>76</v>
      </c>
      <c r="C13" s="140" t="s">
        <v>77</v>
      </c>
      <c r="D13" s="113"/>
      <c r="E13" s="113"/>
      <c r="F13" s="122" t="s">
        <v>90</v>
      </c>
      <c r="G13" s="123"/>
      <c r="H13" s="123"/>
      <c r="I13" s="123"/>
      <c r="J13" s="123"/>
      <c r="K13" s="123"/>
      <c r="L13" s="123"/>
      <c r="M13" s="126" t="s">
        <v>0</v>
      </c>
      <c r="N13" s="129" t="str">
        <f>IF(M13=8,"верно","?")</f>
        <v>?</v>
      </c>
      <c r="O13" s="138"/>
      <c r="P13" s="138"/>
      <c r="Q13" s="138"/>
      <c r="R13" s="138"/>
      <c r="S13" s="138"/>
    </row>
    <row r="14" spans="1:19" s="108" customFormat="1" ht="17.25" thickTop="1" thickBot="1">
      <c r="A14" s="114"/>
      <c r="B14" s="113" t="s">
        <v>78</v>
      </c>
      <c r="C14" s="140" t="s">
        <v>79</v>
      </c>
      <c r="D14" s="113"/>
      <c r="E14" s="113"/>
      <c r="F14" s="124" t="s">
        <v>66</v>
      </c>
      <c r="G14" s="125"/>
      <c r="H14" s="125"/>
      <c r="I14" s="125"/>
      <c r="J14" s="125"/>
      <c r="K14" s="125"/>
      <c r="L14" s="125"/>
      <c r="M14" s="127" t="s">
        <v>0</v>
      </c>
      <c r="N14" s="129" t="str">
        <f>IF(M14=1,"верно","?")</f>
        <v>?</v>
      </c>
      <c r="O14" s="138"/>
      <c r="P14" s="138"/>
      <c r="Q14" s="138"/>
      <c r="R14" s="138"/>
      <c r="S14" s="138"/>
    </row>
    <row r="15" spans="1:19" s="108" customFormat="1" ht="17.25" thickTop="1" thickBot="1">
      <c r="A15" s="114"/>
      <c r="B15" s="113" t="s">
        <v>81</v>
      </c>
      <c r="C15" s="140" t="s">
        <v>80</v>
      </c>
      <c r="D15" s="113"/>
      <c r="E15" s="113"/>
      <c r="F15" s="122" t="s">
        <v>86</v>
      </c>
      <c r="G15" s="123"/>
      <c r="H15" s="123"/>
      <c r="I15" s="123"/>
      <c r="J15" s="123"/>
      <c r="K15" s="123"/>
      <c r="L15" s="123"/>
      <c r="M15" s="126" t="s">
        <v>0</v>
      </c>
      <c r="N15" s="129" t="str">
        <f>IF(M15=6,"верно","?")</f>
        <v>?</v>
      </c>
      <c r="O15" s="138"/>
      <c r="P15" s="138"/>
      <c r="Q15" s="138"/>
      <c r="R15" s="138"/>
      <c r="S15" s="138"/>
    </row>
    <row r="16" spans="1:19" s="108" customFormat="1" ht="17.25" thickTop="1" thickBot="1">
      <c r="A16" s="114"/>
      <c r="B16" s="113" t="s">
        <v>82</v>
      </c>
      <c r="C16" s="140" t="s">
        <v>83</v>
      </c>
      <c r="D16" s="113"/>
      <c r="E16" s="113"/>
      <c r="F16" s="122" t="s">
        <v>87</v>
      </c>
      <c r="G16" s="123"/>
      <c r="H16" s="123"/>
      <c r="I16" s="123"/>
      <c r="J16" s="123"/>
      <c r="K16" s="123"/>
      <c r="L16" s="123"/>
      <c r="M16" s="126" t="s">
        <v>0</v>
      </c>
      <c r="N16" s="129" t="str">
        <f>IF(M16=4,"верно","?")</f>
        <v>?</v>
      </c>
      <c r="O16" s="138"/>
      <c r="P16" s="138"/>
      <c r="Q16" s="138"/>
      <c r="R16" s="138"/>
      <c r="S16" s="138"/>
    </row>
    <row r="17" spans="1:19" s="108" customFormat="1" ht="17.25" thickTop="1" thickBot="1">
      <c r="A17" s="114"/>
      <c r="B17" s="113" t="s">
        <v>84</v>
      </c>
      <c r="C17" s="140" t="s">
        <v>85</v>
      </c>
      <c r="D17" s="113"/>
      <c r="E17" s="113"/>
      <c r="F17" s="124" t="s">
        <v>67</v>
      </c>
      <c r="G17" s="125"/>
      <c r="H17" s="125"/>
      <c r="I17" s="125"/>
      <c r="J17" s="125"/>
      <c r="K17" s="125"/>
      <c r="L17" s="125"/>
      <c r="M17" s="127" t="s">
        <v>0</v>
      </c>
      <c r="N17" s="129" t="str">
        <f>IF(M17=2,"верно","?")</f>
        <v>?</v>
      </c>
      <c r="O17" s="138"/>
      <c r="P17" s="138"/>
      <c r="Q17" s="138"/>
      <c r="R17" s="138"/>
      <c r="S17" s="138"/>
    </row>
    <row r="18" spans="1:19" s="108" customFormat="1" ht="15.75" thickTop="1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5"/>
      <c r="O18" s="138"/>
      <c r="P18" s="138"/>
      <c r="Q18" s="138"/>
      <c r="R18" s="138"/>
      <c r="S18" s="138"/>
    </row>
    <row r="19" spans="1:19" s="108" customFormat="1">
      <c r="A19" s="114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5"/>
      <c r="O19" s="138"/>
      <c r="P19" s="138"/>
      <c r="Q19" s="138"/>
      <c r="R19" s="138"/>
      <c r="S19" s="138"/>
    </row>
    <row r="20" spans="1:19" s="108" customFormat="1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5"/>
      <c r="O20" s="138"/>
      <c r="P20" s="138"/>
      <c r="Q20" s="138"/>
      <c r="R20" s="138"/>
      <c r="S20" s="138"/>
    </row>
    <row r="21" spans="1:19" s="108" customFormat="1">
      <c r="A21" s="11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5"/>
      <c r="O21" s="138"/>
      <c r="P21" s="138"/>
      <c r="Q21" s="138"/>
      <c r="R21" s="138"/>
      <c r="S21" s="138"/>
    </row>
    <row r="22" spans="1:19" s="108" customFormat="1" ht="15.75" thickBot="1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1"/>
      <c r="O22" s="138"/>
      <c r="P22" s="138"/>
      <c r="Q22" s="138"/>
      <c r="R22" s="138"/>
      <c r="S22" s="138"/>
    </row>
    <row r="23" spans="1:19" ht="15.75" thickTop="1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18.75">
      <c r="D25" s="48"/>
      <c r="E25" s="8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№1</vt:lpstr>
      <vt:lpstr>№2</vt:lpstr>
      <vt:lpstr>№3</vt:lpstr>
      <vt:lpstr>№4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2013-12-05T14:33:58Z</dcterms:created>
  <dcterms:modified xsi:type="dcterms:W3CDTF">2013-12-14T16:08:29Z</dcterms:modified>
</cp:coreProperties>
</file>